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2.xml" ContentType="application/vnd.ms-office.activeX+xml"/>
  <Override PartName="/xl/activeX/activeX1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2.bin" ContentType="application/vnd.ms-office.activeX"/>
  <Override PartName="/xl/activeX/activeX1.bin" ContentType="application/vnd.ms-office.activeX"/>
  <Override PartName="/xl/activeX/activeX4.bin" ContentType="application/vnd.ms-office.activeX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47c977cea8918dd/Desktop/Bookkeeping/Gallatin^J Town of/BUDGETS/2025 Budget/"/>
    </mc:Choice>
  </mc:AlternateContent>
  <xr:revisionPtr revIDLastSave="0" documentId="8_{DC138099-D359-144C-8E7E-A2E3C3432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SHEET" sheetId="4" r:id="rId1"/>
    <sheet name="GENERAL FUND" sheetId="1" r:id="rId2"/>
    <sheet name="HIGHWAY FUND" sheetId="2" r:id="rId3"/>
  </sheets>
  <definedNames>
    <definedName name="D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'GENERAL FUND'!$A:$C,'GENERAL FUND'!$3:$4</definedName>
    <definedName name="_xlnm.Print_Titles" localSheetId="2">'HIGHWAY FUND'!$A:$C,'HIGHWAY FUND'!$3:$4</definedName>
    <definedName name="QB_COLUMN_59200" localSheetId="1" hidden="1">'GENERAL FUND'!$N$4</definedName>
    <definedName name="QB_COLUMN_59200" localSheetId="2" hidden="1">'HIGHWAY FUND'!$N$4</definedName>
    <definedName name="QB_COLUMN_63620" localSheetId="1" hidden="1">'GENERAL FUND'!#REF!</definedName>
    <definedName name="QB_COLUMN_63620" localSheetId="2" hidden="1">'HIGHWAY FUND'!#REF!</definedName>
    <definedName name="QB_COLUMN_64430" localSheetId="1" hidden="1">'GENERAL FUND'!#REF!</definedName>
    <definedName name="QB_COLUMN_64430" localSheetId="2" hidden="1">'HIGHWAY FUND'!#REF!</definedName>
    <definedName name="QB_COLUMN_76210" localSheetId="1" hidden="1">'GENERAL FUND'!$L$4</definedName>
    <definedName name="QB_COLUMN_76210" localSheetId="2" hidden="1">'HIGHWAY FUND'!$L$4</definedName>
    <definedName name="QB_DATA_0" localSheetId="1" hidden="1">'GENERAL FUND'!$6:$6,'GENERAL FUND'!$7:$7,'GENERAL FUND'!$8:$8,'GENERAL FUND'!$9:$9,'GENERAL FUND'!$10:$10,'GENERAL FUND'!$11:$11,'GENERAL FUND'!#REF!,'GENERAL FUND'!$12:$12,'GENERAL FUND'!$13:$13,'GENERAL FUND'!$14:$14,'GENERAL FUND'!#REF!,'GENERAL FUND'!$15:$15,'GENERAL FUND'!#REF!,'GENERAL FUND'!#REF!,'GENERAL FUND'!$16:$16,'GENERAL FUND'!#REF!</definedName>
    <definedName name="QB_DATA_0" localSheetId="2" hidden="1">'HIGHWAY FUND'!$6:$6,'HIGHWAY FUND'!#REF!,'HIGHWAY FUND'!$7:$7,'HIGHWAY FUND'!#REF!,'HIGHWAY FUND'!$8:$8,'HIGHWAY FUND'!#REF!,'HIGHWAY FUND'!#REF!,'HIGHWAY FUND'!#REF!,'HIGHWAY FUND'!#REF!,'HIGHWAY FUND'!#REF!,'HIGHWAY FUND'!#REF!,'HIGHWAY FUND'!#REF!,'HIGHWAY FUND'!#REF!,'HIGHWAY FUND'!#REF!,'HIGHWAY FUND'!$9:$9,'HIGHWAY FUND'!$10:$10</definedName>
    <definedName name="QB_DATA_1" localSheetId="1" hidden="1">'GENERAL FUND'!#REF!,'GENERAL FUND'!$17:$17,'GENERAL FUND'!$18:$18,'GENERAL FUND'!$20:$20,'GENERAL FUND'!$21:$21,'GENERAL FUND'!$22:$22,'GENERAL FUND'!$23:$23,'GENERAL FUND'!$24:$24,'GENERAL FUND'!$25:$25,'GENERAL FUND'!$26:$26,'GENERAL FUND'!#REF!,'GENERAL FUND'!#REF!,'GENERAL FUND'!$27:$27,'GENERAL FUND'!#REF!,'GENERAL FUND'!$28:$28,'GENERAL FUND'!$29:$29</definedName>
    <definedName name="QB_DATA_1" localSheetId="2" hidden="1">'HIGHWAY FUND'!$11:$11,'HIGHWAY FUND'!$13:$13,'HIGHWAY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DATA_2" localSheetId="1" hidden="1">'GENERAL FUND'!$32:$32,'GENERAL FUND'!$33:$33,'GENERAL FUND'!$34:$34,'GENERAL FUND'!$36:$36,'GENERAL FUND'!$37:$37,'GENERAL FUND'!$46:$46,'GENERAL FUND'!$49:$49,'GENERAL FUND'!#REF!,'GENERAL FUND'!#REF!,'GENERAL FUND'!#REF!,'GENERAL FUND'!#REF!,'GENERAL FUND'!#REF!,'GENERAL FUND'!#REF!,'GENERAL FUND'!#REF!,'GENERAL FUND'!$54:$54,'GENERAL FUND'!#REF!</definedName>
    <definedName name="QB_DATA_2" localSheetId="2" hidden="1">'HIGHWAY FUND'!#REF!,'HIGHWAY FUND'!#REF!,'HIGHWAY FUND'!#REF!,'HIGHWAY FUND'!#REF!,'HIGHWAY FUND'!#REF!,'HIGHWAY FUND'!#REF!,'HIGHWAY FUND'!$20:$20,'HIGHWAY FUND'!#REF!,'HIGHWAY FUND'!#REF!,'HIGHWAY FUND'!#REF!,'HIGHWAY FUND'!#REF!,'HIGHWAY FUND'!#REF!,'HIGHWAY FUND'!#REF!,'HIGHWAY FUND'!#REF!,'HIGHWAY FUND'!$25:$25,'HIGHWAY FUND'!#REF!</definedName>
    <definedName name="QB_DATA_3" localSheetId="1" hidden="1">'GENERAL FUND'!#REF!,'GENERAL FUND'!#REF!,'GENERAL FUND'!$59:$59,'GENERAL FUND'!$61:$61,'GENERAL FUND'!$62:$62,'GENERAL FUND'!$64:$64,'GENERAL FUND'!#REF!,'GENERAL FUND'!#REF!,'GENERAL FUND'!#REF!,'GENERAL FUND'!$69:$69,'GENERAL FUND'!#REF!,'GENERAL FUND'!#REF!,'GENERAL FUND'!#REF!,'GENERAL FUND'!#REF!,'GENERAL FUND'!#REF!,'GENERAL FUND'!#REF!</definedName>
    <definedName name="QB_DATA_3" localSheetId="2" hidden="1">'HIGHWAY FUND'!#REF!,'HIGHWAY FUND'!#REF!,'HIGHWAY FUND'!$28:$28,'HIGHWAY FUND'!$29:$29,'HIGHWAY FUND'!$30:$30,'HIGHWAY FUND'!$32:$32,'HIGHWAY FUND'!#REF!,'HIGHWAY FUND'!#REF!,'HIGHWAY FUND'!#REF!,'HIGHWAY FUND'!#REF!,'HIGHWAY FUND'!#REF!,'HIGHWAY FUND'!#REF!,'HIGHWAY FUND'!#REF!,'HIGHWAY FUND'!#REF!,'HIGHWAY FUND'!#REF!,'HIGHWAY FUND'!#REF!</definedName>
    <definedName name="QB_DATA_4" localSheetId="1" hidden="1">'GENERAL FUND'!#REF!,'GENERAL FUND'!#REF!,'GENERAL FUND'!#REF!,'GENERAL FUND'!$78:$78,'GENERAL FUND'!$79:$79,'GENERAL FUND'!#REF!,'GENERAL FUND'!#REF!,'GENERAL FUND'!#REF!,'GENERAL FUND'!#REF!,'GENERAL FUND'!#REF!,'GENERAL FUND'!#REF!,'GENERAL FUND'!$85:$85,'GENERAL FUND'!#REF!,'GENERAL FUND'!$87:$87,'GENERAL FUND'!$89:$89,'GENERAL FUND'!$90:$90</definedName>
    <definedName name="QB_DATA_4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DATA_5" localSheetId="1" hidden="1">'GENERAL FUND'!#REF!,'GENERAL FUND'!#REF!,'GENERAL FUND'!#REF!,'GENERAL FUND'!#REF!,'GENERAL FUND'!#REF!,'GENERAL FUND'!#REF!,'GENERAL FUND'!$100:$100,'GENERAL FUND'!$101:$101,'GENERAL FUND'!#REF!,'GENERAL FUND'!#REF!,'GENERAL FUND'!#REF!,'GENERAL FUND'!#REF!,'GENERAL FUND'!#REF!,'GENERAL FUND'!#REF!,'GENERAL FUND'!#REF!,'GENERAL FUND'!#REF!</definedName>
    <definedName name="QB_DATA_5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DATA_6" localSheetId="1" hidden="1">'GENERAL FUND'!$110:$110,'GENERAL FUND'!$112:$112,'GENERAL FUND'!$113:$113,'GENERAL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DATA_6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DATA_7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DATA_7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DATA_8" localSheetId="1" hidden="1">'GENERAL FUND'!#REF!,'GENERAL FUND'!#REF!,'GENERAL FUND'!#REF!</definedName>
    <definedName name="QB_DATA_8" localSheetId="2" hidden="1">'HIGHWAY FUND'!#REF!,'HIGHWAY FUND'!#REF!,'HIGHWAY FUND'!#REF!</definedName>
    <definedName name="QB_FORMULA_0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0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0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0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1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1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2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2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3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3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4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4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5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5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6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6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7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7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8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8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19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19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2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2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20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20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21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21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22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22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23" localSheetId="1" hidden="1">'GENERAL FUND'!#REF!,'GENERAL FUND'!#REF!,'GENERAL FUND'!#REF!,'GENERAL FUND'!#REF!,'GENERAL FUND'!#REF!,'GENERAL FUND'!#REF!,'GENERAL FUND'!$N$119,'GENERAL FUND'!$L$119,'GENERAL FUND'!#REF!,'GENERAL FUND'!#REF!,'GENERAL FUND'!$N$120,'GENERAL FUND'!$L$120,'GENERAL FUND'!#REF!,'GENERAL FUND'!#REF!</definedName>
    <definedName name="QB_FORMULA_23" localSheetId="2" hidden="1">'HIGHWAY FUND'!#REF!,'HIGHWAY FUND'!#REF!,'HIGHWAY FUND'!#REF!,'HIGHWAY FUND'!#REF!,'HIGHWAY FUND'!#REF!,'HIGHWAY FUND'!#REF!,'HIGHWAY FUND'!$N$36,'HIGHWAY FUND'!$L$36,'HIGHWAY FUND'!#REF!,'HIGHWAY FUND'!#REF!,'HIGHWAY FUND'!$N$37,'HIGHWAY FUND'!$L$37,'HIGHWAY FUND'!#REF!,'HIGHWAY FUND'!#REF!</definedName>
    <definedName name="QB_FORMULA_3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3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4" localSheetId="1" hidden="1">'GENERAL FUND'!#REF!,'GENERAL FUND'!#REF!,'GENERAL FUND'!#REF!,'GENERAL FUND'!#REF!,'GENERAL FUND'!#REF!,'GENERAL FUND'!#REF!,'GENERAL FUND'!#REF!,'GENERAL FUND'!#REF!,'GENERAL FUND'!$N$47,'GENERAL FUND'!$L$47,'GENERAL FUND'!#REF!,'GENERAL FUND'!#REF!,'GENERAL FUND'!#REF!,'GENERAL FUND'!#REF!,'GENERAL FUND'!#REF!,'GENERAL FUND'!#REF!</definedName>
    <definedName name="QB_FORMULA_4" localSheetId="2" hidden="1">'HIGHWAY FUND'!#REF!,'HIGHWAY FUND'!#REF!,'HIGHWAY FUND'!#REF!,'HIGHWAY FUND'!#REF!,'HIGHWAY FUND'!#REF!,'HIGHWAY FUND'!#REF!,'HIGHWAY FUND'!#REF!,'HIGHWAY FUND'!#REF!,'HIGHWAY FUND'!$N$18,'HIGHWAY FUND'!$L$18,'HIGHWAY FUND'!#REF!,'HIGHWAY FUND'!#REF!,'HIGHWAY FUND'!#REF!,'HIGHWAY FUND'!#REF!,'HIGHWAY FUND'!#REF!,'HIGHWAY FUND'!#REF!</definedName>
    <definedName name="QB_FORMULA_5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5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6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6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7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7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8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8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FORMULA_9" localSheetId="1" hidden="1">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FUND'!#REF!,'GENERAL FUND'!#REF!</definedName>
    <definedName name="QB_FORMULA_9" localSheetId="2" hidden="1">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FUND'!#REF!,'HIGHWAY FUND'!#REF!</definedName>
    <definedName name="QB_ROW_100220" localSheetId="1" hidden="1">'GENERAL FUND'!$C$87</definedName>
    <definedName name="QB_ROW_100220" localSheetId="2" hidden="1">'HIGHWAY FUND'!#REF!</definedName>
    <definedName name="QB_ROW_101220" localSheetId="1" hidden="1">'GENERAL FUND'!$C$89</definedName>
    <definedName name="QB_ROW_101220" localSheetId="2" hidden="1">'HIGHWAY FUND'!#REF!</definedName>
    <definedName name="QB_ROW_10220" localSheetId="1" hidden="1">'GENERAL FUND'!$C$9</definedName>
    <definedName name="QB_ROW_10220" localSheetId="2" hidden="1">'HIGHWAY FUND'!#REF!</definedName>
    <definedName name="QB_ROW_102220" localSheetId="1" hidden="1">'GENERAL FUND'!$C$90</definedName>
    <definedName name="QB_ROW_102220" localSheetId="2" hidden="1">'HIGHWAY FUND'!#REF!</definedName>
    <definedName name="QB_ROW_103020" localSheetId="1" hidden="1">'GENERAL FUND'!$C$91</definedName>
    <definedName name="QB_ROW_103020" localSheetId="2" hidden="1">'HIGHWAY FUND'!#REF!</definedName>
    <definedName name="QB_ROW_103320" localSheetId="1" hidden="1">'GENERAL FUND'!#REF!</definedName>
    <definedName name="QB_ROW_103320" localSheetId="2" hidden="1">'HIGHWAY FUND'!#REF!</definedName>
    <definedName name="QB_ROW_104230" localSheetId="1" hidden="1">'GENERAL FUND'!#REF!</definedName>
    <definedName name="QB_ROW_104230" localSheetId="2" hidden="1">'HIGHWAY FUND'!#REF!</definedName>
    <definedName name="QB_ROW_106020" localSheetId="1" hidden="1">'GENERAL FUND'!$C$92</definedName>
    <definedName name="QB_ROW_106020" localSheetId="2" hidden="1">'HIGHWAY FUND'!#REF!</definedName>
    <definedName name="QB_ROW_106320" localSheetId="1" hidden="1">'GENERAL FUND'!#REF!</definedName>
    <definedName name="QB_ROW_106320" localSheetId="2" hidden="1">'HIGHWAY FUND'!#REF!</definedName>
    <definedName name="QB_ROW_107230" localSheetId="1" hidden="1">'GENERAL FUND'!#REF!</definedName>
    <definedName name="QB_ROW_107230" localSheetId="2" hidden="1">'HIGHWAY FUND'!#REF!</definedName>
    <definedName name="QB_ROW_108020" localSheetId="1" hidden="1">'GENERAL FUND'!$C$93</definedName>
    <definedName name="QB_ROW_108020" localSheetId="2" hidden="1">'HIGHWAY FUND'!#REF!</definedName>
    <definedName name="QB_ROW_108320" localSheetId="1" hidden="1">'GENERAL FUND'!#REF!</definedName>
    <definedName name="QB_ROW_108320" localSheetId="2" hidden="1">'HIGHWAY FUND'!#REF!</definedName>
    <definedName name="QB_ROW_109230" localSheetId="1" hidden="1">'GENERAL FUND'!#REF!</definedName>
    <definedName name="QB_ROW_109230" localSheetId="2" hidden="1">'HIGHWAY FUND'!#REF!</definedName>
    <definedName name="QB_ROW_110230" localSheetId="1" hidden="1">'GENERAL FUND'!#REF!</definedName>
    <definedName name="QB_ROW_110230" localSheetId="2" hidden="1">'HIGHWAY FUND'!#REF!</definedName>
    <definedName name="QB_ROW_111020" localSheetId="1" hidden="1">'GENERAL FUND'!$C$95</definedName>
    <definedName name="QB_ROW_111020" localSheetId="2" hidden="1">'HIGHWAY FUND'!#REF!</definedName>
    <definedName name="QB_ROW_111320" localSheetId="1" hidden="1">'GENERAL FUND'!#REF!</definedName>
    <definedName name="QB_ROW_111320" localSheetId="2" hidden="1">'HIGHWAY FUND'!#REF!</definedName>
    <definedName name="QB_ROW_11220" localSheetId="1" hidden="1">'GENERAL FUND'!$C$10</definedName>
    <definedName name="QB_ROW_11220" localSheetId="2" hidden="1">'HIGHWAY FUND'!#REF!</definedName>
    <definedName name="QB_ROW_112230" localSheetId="1" hidden="1">'GENERAL FUND'!#REF!</definedName>
    <definedName name="QB_ROW_112230" localSheetId="2" hidden="1">'HIGHWAY FUND'!#REF!</definedName>
    <definedName name="QB_ROW_113020" localSheetId="1" hidden="1">'GENERAL FUND'!$C$98</definedName>
    <definedName name="QB_ROW_113020" localSheetId="2" hidden="1">'HIGHWAY FUND'!#REF!</definedName>
    <definedName name="QB_ROW_113320" localSheetId="1" hidden="1">'GENERAL FUND'!#REF!</definedName>
    <definedName name="QB_ROW_113320" localSheetId="2" hidden="1">'HIGHWAY FUND'!#REF!</definedName>
    <definedName name="QB_ROW_114230" localSheetId="1" hidden="1">'GENERAL FUND'!#REF!</definedName>
    <definedName name="QB_ROW_114230" localSheetId="2" hidden="1">'HIGHWAY FUND'!#REF!</definedName>
    <definedName name="QB_ROW_115220" localSheetId="1" hidden="1">'GENERAL FUND'!$C$100</definedName>
    <definedName name="QB_ROW_115220" localSheetId="2" hidden="1">'HIGHWAY FUND'!#REF!</definedName>
    <definedName name="QB_ROW_116220" localSheetId="1" hidden="1">'GENERAL FUND'!$C$101</definedName>
    <definedName name="QB_ROW_116220" localSheetId="2" hidden="1">'HIGHWAY FUND'!#REF!</definedName>
    <definedName name="QB_ROW_120020" localSheetId="1" hidden="1">'GENERAL FUND'!$C$104</definedName>
    <definedName name="QB_ROW_120020" localSheetId="2" hidden="1">'HIGHWAY FUND'!#REF!</definedName>
    <definedName name="QB_ROW_120320" localSheetId="1" hidden="1">'GENERAL FUND'!#REF!</definedName>
    <definedName name="QB_ROW_120320" localSheetId="2" hidden="1">'HIGHWAY FUND'!#REF!</definedName>
    <definedName name="QB_ROW_121230" localSheetId="1" hidden="1">'GENERAL FUND'!#REF!</definedName>
    <definedName name="QB_ROW_121230" localSheetId="2" hidden="1">'HIGHWAY FUND'!#REF!</definedName>
    <definedName name="QB_ROW_12220" localSheetId="1" hidden="1">'GENERAL FUND'!$C$11</definedName>
    <definedName name="QB_ROW_12220" localSheetId="2" hidden="1">'HIGHWAY FUND'!#REF!</definedName>
    <definedName name="QB_ROW_122230" localSheetId="1" hidden="1">'GENERAL FUND'!#REF!</definedName>
    <definedName name="QB_ROW_122230" localSheetId="2" hidden="1">'HIGHWAY FUND'!#REF!</definedName>
    <definedName name="QB_ROW_123230" localSheetId="1" hidden="1">'GENERAL FUND'!#REF!</definedName>
    <definedName name="QB_ROW_123230" localSheetId="2" hidden="1">'HIGHWAY FUND'!#REF!</definedName>
    <definedName name="QB_ROW_124230" localSheetId="1" hidden="1">'GENERAL FUND'!#REF!</definedName>
    <definedName name="QB_ROW_124230" localSheetId="2" hidden="1">'HIGHWAY FUND'!#REF!</definedName>
    <definedName name="QB_ROW_125230" localSheetId="1" hidden="1">'GENERAL FUND'!#REF!</definedName>
    <definedName name="QB_ROW_125230" localSheetId="2" hidden="1">'HIGHWAY FUND'!#REF!</definedName>
    <definedName name="QB_ROW_126230" localSheetId="1" hidden="1">'GENERAL FUND'!#REF!</definedName>
    <definedName name="QB_ROW_126230" localSheetId="2" hidden="1">'HIGHWAY FUND'!#REF!</definedName>
    <definedName name="QB_ROW_127230" localSheetId="1" hidden="1">'GENERAL FUND'!#REF!</definedName>
    <definedName name="QB_ROW_127230" localSheetId="2" hidden="1">'HIGHWAY FUND'!#REF!</definedName>
    <definedName name="QB_ROW_128230" localSheetId="1" hidden="1">'GENERAL FUND'!#REF!</definedName>
    <definedName name="QB_ROW_128230" localSheetId="2" hidden="1">'HIGHWAY FUND'!#REF!</definedName>
    <definedName name="QB_ROW_131220" localSheetId="1" hidden="1">'GENERAL FUND'!$C$110</definedName>
    <definedName name="QB_ROW_131220" localSheetId="2" hidden="1">'HIGHWAY FUND'!#REF!</definedName>
    <definedName name="QB_ROW_13220" localSheetId="1" hidden="1">'GENERAL FUND'!#REF!</definedName>
    <definedName name="QB_ROW_13220" localSheetId="2" hidden="1">'HIGHWAY FUND'!#REF!</definedName>
    <definedName name="QB_ROW_136220" localSheetId="1" hidden="1">'GENERAL FUND'!$C$112</definedName>
    <definedName name="QB_ROW_136220" localSheetId="2" hidden="1">'HIGHWAY FUND'!#REF!</definedName>
    <definedName name="QB_ROW_137220" localSheetId="1" hidden="1">'GENERAL FUND'!$C$113</definedName>
    <definedName name="QB_ROW_137220" localSheetId="2" hidden="1">'HIGHWAY FUND'!#REF!</definedName>
    <definedName name="QB_ROW_139020" localSheetId="1" hidden="1">'GENERAL FUND'!#REF!</definedName>
    <definedName name="QB_ROW_139020" localSheetId="2" hidden="1">'HIGHWAY FUND'!#REF!</definedName>
    <definedName name="QB_ROW_139320" localSheetId="1" hidden="1">'GENERAL FUND'!#REF!</definedName>
    <definedName name="QB_ROW_139320" localSheetId="2" hidden="1">'HIGHWAY FUND'!#REF!</definedName>
    <definedName name="QB_ROW_140230" localSheetId="1" hidden="1">'GENERAL FUND'!#REF!</definedName>
    <definedName name="QB_ROW_140230" localSheetId="2" hidden="1">'HIGHWAY FUND'!#REF!</definedName>
    <definedName name="QB_ROW_141230" localSheetId="1" hidden="1">'GENERAL FUND'!#REF!</definedName>
    <definedName name="QB_ROW_141230" localSheetId="2" hidden="1">'HIGHWAY FUND'!#REF!</definedName>
    <definedName name="QB_ROW_14220" localSheetId="1" hidden="1">'GENERAL FUND'!$C$12</definedName>
    <definedName name="QB_ROW_14220" localSheetId="2" hidden="1">'HIGHWAY FUND'!#REF!</definedName>
    <definedName name="QB_ROW_142220" localSheetId="1" hidden="1">'GENERAL FUND'!#REF!</definedName>
    <definedName name="QB_ROW_142220" localSheetId="2" hidden="1">'HIGHWAY FUND'!#REF!</definedName>
    <definedName name="QB_ROW_143020" localSheetId="1" hidden="1">'GENERAL FUND'!#REF!</definedName>
    <definedName name="QB_ROW_143020" localSheetId="2" hidden="1">'HIGHWAY FUND'!#REF!</definedName>
    <definedName name="QB_ROW_143320" localSheetId="1" hidden="1">'GENERAL FUND'!#REF!</definedName>
    <definedName name="QB_ROW_143320" localSheetId="2" hidden="1">'HIGHWAY FUND'!#REF!</definedName>
    <definedName name="QB_ROW_144230" localSheetId="1" hidden="1">'GENERAL FUND'!#REF!</definedName>
    <definedName name="QB_ROW_144230" localSheetId="2" hidden="1">'HIGHWAY FUND'!#REF!</definedName>
    <definedName name="QB_ROW_145230" localSheetId="1" hidden="1">'GENERAL FUND'!#REF!</definedName>
    <definedName name="QB_ROW_145230" localSheetId="2" hidden="1">'HIGHWAY FUND'!#REF!</definedName>
    <definedName name="QB_ROW_146020" localSheetId="1" hidden="1">'GENERAL FUND'!#REF!</definedName>
    <definedName name="QB_ROW_146020" localSheetId="2" hidden="1">'HIGHWAY FUND'!#REF!</definedName>
    <definedName name="QB_ROW_146320" localSheetId="1" hidden="1">'GENERAL FUND'!#REF!</definedName>
    <definedName name="QB_ROW_146320" localSheetId="2" hidden="1">'HIGHWAY FUND'!#REF!</definedName>
    <definedName name="QB_ROW_147230" localSheetId="1" hidden="1">'GENERAL FUND'!#REF!</definedName>
    <definedName name="QB_ROW_147230" localSheetId="2" hidden="1">'HIGHWAY FUND'!#REF!</definedName>
    <definedName name="QB_ROW_148230" localSheetId="1" hidden="1">'GENERAL FUND'!#REF!</definedName>
    <definedName name="QB_ROW_148230" localSheetId="2" hidden="1">'HIGHWAY FUND'!#REF!</definedName>
    <definedName name="QB_ROW_149230" localSheetId="1" hidden="1">'GENERAL FUND'!#REF!</definedName>
    <definedName name="QB_ROW_149230" localSheetId="2" hidden="1">'HIGHWAY FUND'!#REF!</definedName>
    <definedName name="QB_ROW_150020" localSheetId="1" hidden="1">'GENERAL FUND'!#REF!</definedName>
    <definedName name="QB_ROW_150020" localSheetId="2" hidden="1">'HIGHWAY FUND'!#REF!</definedName>
    <definedName name="QB_ROW_150320" localSheetId="1" hidden="1">'GENERAL FUND'!#REF!</definedName>
    <definedName name="QB_ROW_150320" localSheetId="2" hidden="1">'HIGHWAY FUND'!#REF!</definedName>
    <definedName name="QB_ROW_151230" localSheetId="1" hidden="1">'GENERAL FUND'!#REF!</definedName>
    <definedName name="QB_ROW_151230" localSheetId="2" hidden="1">'HIGHWAY FUND'!#REF!</definedName>
    <definedName name="QB_ROW_15220" localSheetId="1" hidden="1">'GENERAL FUND'!$C$13</definedName>
    <definedName name="QB_ROW_15220" localSheetId="2" hidden="1">'HIGHWAY FUND'!#REF!</definedName>
    <definedName name="QB_ROW_152230" localSheetId="1" hidden="1">'GENERAL FUND'!#REF!</definedName>
    <definedName name="QB_ROW_152230" localSheetId="2" hidden="1">'HIGHWAY FUND'!#REF!</definedName>
    <definedName name="QB_ROW_154020" localSheetId="1" hidden="1">'GENERAL FUND'!#REF!</definedName>
    <definedName name="QB_ROW_154020" localSheetId="2" hidden="1">'HIGHWAY FUND'!#REF!</definedName>
    <definedName name="QB_ROW_154320" localSheetId="1" hidden="1">'GENERAL FUND'!#REF!</definedName>
    <definedName name="QB_ROW_154320" localSheetId="2" hidden="1">'HIGHWAY FUND'!#REF!</definedName>
    <definedName name="QB_ROW_155230" localSheetId="1" hidden="1">'GENERAL FUND'!#REF!</definedName>
    <definedName name="QB_ROW_155230" localSheetId="2" hidden="1">'HIGHWAY FUND'!#REF!</definedName>
    <definedName name="QB_ROW_156230" localSheetId="1" hidden="1">'GENERAL FUND'!#REF!</definedName>
    <definedName name="QB_ROW_156230" localSheetId="2" hidden="1">'HIGHWAY FUND'!#REF!</definedName>
    <definedName name="QB_ROW_159020" localSheetId="1" hidden="1">'GENERAL FUND'!#REF!</definedName>
    <definedName name="QB_ROW_159020" localSheetId="2" hidden="1">'HIGHWAY FUND'!#REF!</definedName>
    <definedName name="QB_ROW_159320" localSheetId="1" hidden="1">'GENERAL FUND'!#REF!</definedName>
    <definedName name="QB_ROW_159320" localSheetId="2" hidden="1">'HIGHWAY FUND'!#REF!</definedName>
    <definedName name="QB_ROW_161230" localSheetId="1" hidden="1">'GENERAL FUND'!#REF!</definedName>
    <definedName name="QB_ROW_161230" localSheetId="2" hidden="1">'HIGHWAY FUND'!#REF!</definedName>
    <definedName name="QB_ROW_162020" localSheetId="1" hidden="1">'GENERAL FUND'!#REF!</definedName>
    <definedName name="QB_ROW_162020" localSheetId="2" hidden="1">'HIGHWAY FUND'!#REF!</definedName>
    <definedName name="QB_ROW_16220" localSheetId="1" hidden="1">'GENERAL FUND'!$C$14</definedName>
    <definedName name="QB_ROW_16220" localSheetId="2" hidden="1">'HIGHWAY FUND'!#REF!</definedName>
    <definedName name="QB_ROW_162320" localSheetId="1" hidden="1">'GENERAL FUND'!#REF!</definedName>
    <definedName name="QB_ROW_162320" localSheetId="2" hidden="1">'HIGHWAY FUND'!#REF!</definedName>
    <definedName name="QB_ROW_163230" localSheetId="1" hidden="1">'GENERAL FUND'!#REF!</definedName>
    <definedName name="QB_ROW_163230" localSheetId="2" hidden="1">'HIGHWAY FUND'!#REF!</definedName>
    <definedName name="QB_ROW_164230" localSheetId="1" hidden="1">'GENERAL FUND'!#REF!</definedName>
    <definedName name="QB_ROW_164230" localSheetId="2" hidden="1">'HIGHWAY FUND'!#REF!</definedName>
    <definedName name="QB_ROW_166220" localSheetId="1" hidden="1">'GENERAL FUND'!#REF!</definedName>
    <definedName name="QB_ROW_166220" localSheetId="2" hidden="1">'HIGHWAY FUND'!#REF!</definedName>
    <definedName name="QB_ROW_167020" localSheetId="1" hidden="1">'GENERAL FUND'!#REF!</definedName>
    <definedName name="QB_ROW_167020" localSheetId="2" hidden="1">'HIGHWAY FUND'!#REF!</definedName>
    <definedName name="QB_ROW_167320" localSheetId="1" hidden="1">'GENERAL FUND'!#REF!</definedName>
    <definedName name="QB_ROW_167320" localSheetId="2" hidden="1">'HIGHWAY FUND'!#REF!</definedName>
    <definedName name="QB_ROW_168230" localSheetId="1" hidden="1">'GENERAL FUND'!#REF!</definedName>
    <definedName name="QB_ROW_168230" localSheetId="2" hidden="1">'HIGHWAY FUND'!#REF!</definedName>
    <definedName name="QB_ROW_169230" localSheetId="1" hidden="1">'GENERAL FUND'!#REF!</definedName>
    <definedName name="QB_ROW_169230" localSheetId="2" hidden="1">'HIGHWAY FUND'!#REF!</definedName>
    <definedName name="QB_ROW_170220" localSheetId="1" hidden="1">'GENERAL FUND'!#REF!</definedName>
    <definedName name="QB_ROW_170220" localSheetId="2" hidden="1">'HIGHWAY FUND'!#REF!</definedName>
    <definedName name="QB_ROW_171020" localSheetId="1" hidden="1">'GENERAL FUND'!#REF!</definedName>
    <definedName name="QB_ROW_171020" localSheetId="2" hidden="1">'HIGHWAY FUND'!#REF!</definedName>
    <definedName name="QB_ROW_171320" localSheetId="1" hidden="1">'GENERAL FUND'!#REF!</definedName>
    <definedName name="QB_ROW_171320" localSheetId="2" hidden="1">'HIGHWAY FUND'!#REF!</definedName>
    <definedName name="QB_ROW_17220" localSheetId="1" hidden="1">'GENERAL FUND'!#REF!</definedName>
    <definedName name="QB_ROW_17220" localSheetId="2" hidden="1">'HIGHWAY FUND'!#REF!</definedName>
    <definedName name="QB_ROW_172230" localSheetId="1" hidden="1">'GENERAL FUND'!#REF!</definedName>
    <definedName name="QB_ROW_172230" localSheetId="2" hidden="1">'HIGHWAY FUND'!#REF!</definedName>
    <definedName name="QB_ROW_173230" localSheetId="1" hidden="1">'GENERAL FUND'!#REF!</definedName>
    <definedName name="QB_ROW_173230" localSheetId="2" hidden="1">'HIGHWAY FUND'!#REF!</definedName>
    <definedName name="QB_ROW_174230" localSheetId="1" hidden="1">'GENERAL FUND'!#REF!</definedName>
    <definedName name="QB_ROW_174230" localSheetId="2" hidden="1">'HIGHWAY FUND'!#REF!</definedName>
    <definedName name="QB_ROW_175230" localSheetId="1" hidden="1">'GENERAL FUND'!#REF!</definedName>
    <definedName name="QB_ROW_175230" localSheetId="2" hidden="1">'HIGHWAY FUND'!#REF!</definedName>
    <definedName name="QB_ROW_177220" localSheetId="1" hidden="1">'GENERAL FUND'!#REF!</definedName>
    <definedName name="QB_ROW_177220" localSheetId="2" hidden="1">'HIGHWAY FUND'!#REF!</definedName>
    <definedName name="QB_ROW_178220" localSheetId="1" hidden="1">'GENERAL FUND'!#REF!</definedName>
    <definedName name="QB_ROW_178220" localSheetId="2" hidden="1">'HIGHWAY FUND'!#REF!</definedName>
    <definedName name="QB_ROW_179220" localSheetId="1" hidden="1">'GENERAL FUND'!#REF!</definedName>
    <definedName name="QB_ROW_179220" localSheetId="2" hidden="1">'HIGHWAY FUND'!#REF!</definedName>
    <definedName name="QB_ROW_180220" localSheetId="1" hidden="1">'GENERAL FUND'!#REF!</definedName>
    <definedName name="QB_ROW_180220" localSheetId="2" hidden="1">'HIGHWAY FUND'!#REF!</definedName>
    <definedName name="QB_ROW_181220" localSheetId="1" hidden="1">'GENERAL FUND'!#REF!</definedName>
    <definedName name="QB_ROW_181220" localSheetId="2" hidden="1">'HIGHWAY FUND'!#REF!</definedName>
    <definedName name="QB_ROW_18220" localSheetId="1" hidden="1">'GENERAL FUND'!$C$15</definedName>
    <definedName name="QB_ROW_18220" localSheetId="2" hidden="1">'HIGHWAY FUND'!#REF!</definedName>
    <definedName name="QB_ROW_182220" localSheetId="1" hidden="1">'GENERAL FUND'!#REF!</definedName>
    <definedName name="QB_ROW_182220" localSheetId="2" hidden="1">'HIGHWAY FUND'!#REF!</definedName>
    <definedName name="QB_ROW_18301" localSheetId="1" hidden="1">'GENERAL FUND'!$A$120</definedName>
    <definedName name="QB_ROW_18301" localSheetId="2" hidden="1">'HIGHWAY FUND'!$A$37</definedName>
    <definedName name="QB_ROW_183220" localSheetId="1" hidden="1">'GENERAL FUND'!#REF!</definedName>
    <definedName name="QB_ROW_183220" localSheetId="2" hidden="1">'HIGHWAY FUND'!#REF!</definedName>
    <definedName name="QB_ROW_184220" localSheetId="1" hidden="1">'GENERAL FUND'!#REF!</definedName>
    <definedName name="QB_ROW_184220" localSheetId="2" hidden="1">'HIGHWAY FUND'!#REF!</definedName>
    <definedName name="QB_ROW_185220" localSheetId="1" hidden="1">'GENERAL FUND'!#REF!</definedName>
    <definedName name="QB_ROW_185220" localSheetId="2" hidden="1">'HIGHWAY FUND'!#REF!</definedName>
    <definedName name="QB_ROW_19220" localSheetId="1" hidden="1">'GENERAL FUND'!#REF!</definedName>
    <definedName name="QB_ROW_19220" localSheetId="2" hidden="1">'HIGHWAY FUND'!#REF!</definedName>
    <definedName name="QB_ROW_20012" localSheetId="1" hidden="1">'GENERAL FUND'!$B$5</definedName>
    <definedName name="QB_ROW_20012" localSheetId="2" hidden="1">'HIGHWAY FUND'!$B$5</definedName>
    <definedName name="QB_ROW_20220" localSheetId="1" hidden="1">'GENERAL FUND'!#REF!</definedName>
    <definedName name="QB_ROW_20220" localSheetId="2" hidden="1">'HIGHWAY FUND'!#REF!</definedName>
    <definedName name="QB_ROW_20312" localSheetId="1" hidden="1">'GENERAL FUND'!$B$47</definedName>
    <definedName name="QB_ROW_20312" localSheetId="2" hidden="1">'HIGHWAY FUND'!$B$18</definedName>
    <definedName name="QB_ROW_21012" localSheetId="1" hidden="1">'GENERAL FUND'!$B$48</definedName>
    <definedName name="QB_ROW_21012" localSheetId="2" hidden="1">'HIGHWAY FUND'!$B$19</definedName>
    <definedName name="QB_ROW_21220" localSheetId="1" hidden="1">'GENERAL FUND'!$C$16</definedName>
    <definedName name="QB_ROW_21220" localSheetId="2" hidden="1">'HIGHWAY FUND'!#REF!</definedName>
    <definedName name="QB_ROW_21312" localSheetId="1" hidden="1">'GENERAL FUND'!$B$119</definedName>
    <definedName name="QB_ROW_21312" localSheetId="2" hidden="1">'HIGHWAY FUND'!$B$36</definedName>
    <definedName name="QB_ROW_217220" localSheetId="1" hidden="1">'GENERAL FUND'!#REF!</definedName>
    <definedName name="QB_ROW_217220" localSheetId="2" hidden="1">'HIGHWAY FUND'!#REF!</definedName>
    <definedName name="QB_ROW_218220" localSheetId="1" hidden="1">'GENERAL FUND'!$C$46</definedName>
    <definedName name="QB_ROW_218220" localSheetId="2" hidden="1">'HIGHWAY FUND'!#REF!</definedName>
    <definedName name="QB_ROW_22220" localSheetId="1" hidden="1">'GENERAL FUND'!#REF!</definedName>
    <definedName name="QB_ROW_22220" localSheetId="2" hidden="1">'HIGHWAY FUND'!#REF!</definedName>
    <definedName name="QB_ROW_23220" localSheetId="1" hidden="1">'GENERAL FUND'!$C$17</definedName>
    <definedName name="QB_ROW_23220" localSheetId="2" hidden="1">'HIGHWAY FUND'!#REF!</definedName>
    <definedName name="QB_ROW_24220" localSheetId="1" hidden="1">'GENERAL FUND'!$C$18</definedName>
    <definedName name="QB_ROW_24220" localSheetId="2" hidden="1">'HIGHWAY FUND'!#REF!</definedName>
    <definedName name="QB_ROW_25220" localSheetId="1" hidden="1">'GENERAL FUND'!$C$20</definedName>
    <definedName name="QB_ROW_25220" localSheetId="2" hidden="1">'HIGHWAY FUND'!#REF!</definedName>
    <definedName name="QB_ROW_26220" localSheetId="1" hidden="1">'GENERAL FUND'!$C$21</definedName>
    <definedName name="QB_ROW_26220" localSheetId="2" hidden="1">'HIGHWAY FUND'!#REF!</definedName>
    <definedName name="QB_ROW_27220" localSheetId="1" hidden="1">'GENERAL FUND'!$C$22</definedName>
    <definedName name="QB_ROW_27220" localSheetId="2" hidden="1">'HIGHWAY FUND'!#REF!</definedName>
    <definedName name="QB_ROW_28220" localSheetId="1" hidden="1">'GENERAL FUND'!$C$23</definedName>
    <definedName name="QB_ROW_28220" localSheetId="2" hidden="1">'HIGHWAY FUND'!#REF!</definedName>
    <definedName name="QB_ROW_29220" localSheetId="1" hidden="1">'GENERAL FUND'!$C$24</definedName>
    <definedName name="QB_ROW_29220" localSheetId="2" hidden="1">'HIGHWAY FUND'!#REF!</definedName>
    <definedName name="QB_ROW_30220" localSheetId="1" hidden="1">'GENERAL FUND'!$C$25</definedName>
    <definedName name="QB_ROW_30220" localSheetId="2" hidden="1">'HIGHWAY FUND'!#REF!</definedName>
    <definedName name="QB_ROW_31220" localSheetId="1" hidden="1">'GENERAL FUND'!$C$26</definedName>
    <definedName name="QB_ROW_31220" localSheetId="2" hidden="1">'HIGHWAY FUND'!#REF!</definedName>
    <definedName name="QB_ROW_32220" localSheetId="1" hidden="1">'GENERAL FUND'!#REF!</definedName>
    <definedName name="QB_ROW_32220" localSheetId="2" hidden="1">'HIGHWAY FUND'!#REF!</definedName>
    <definedName name="QB_ROW_33220" localSheetId="1" hidden="1">'GENERAL FUND'!#REF!</definedName>
    <definedName name="QB_ROW_33220" localSheetId="2" hidden="1">'HIGHWAY FUND'!#REF!</definedName>
    <definedName name="QB_ROW_34220" localSheetId="1" hidden="1">'GENERAL FUND'!$C$27</definedName>
    <definedName name="QB_ROW_34220" localSheetId="2" hidden="1">'HIGHWAY FUND'!#REF!</definedName>
    <definedName name="QB_ROW_35220" localSheetId="1" hidden="1">'GENERAL FUND'!#REF!</definedName>
    <definedName name="QB_ROW_35220" localSheetId="2" hidden="1">'HIGHWAY FUND'!#REF!</definedName>
    <definedName name="QB_ROW_36220" localSheetId="1" hidden="1">'GENERAL FUND'!$C$28</definedName>
    <definedName name="QB_ROW_36220" localSheetId="2" hidden="1">'HIGHWAY FUND'!#REF!</definedName>
    <definedName name="QB_ROW_37220" localSheetId="1" hidden="1">'GENERAL FUND'!$C$29</definedName>
    <definedName name="QB_ROW_37220" localSheetId="2" hidden="1">'HIGHWAY FUND'!#REF!</definedName>
    <definedName name="QB_ROW_38220" localSheetId="1" hidden="1">'GENERAL FUND'!$C$32</definedName>
    <definedName name="QB_ROW_38220" localSheetId="2" hidden="1">'HIGHWAY FUND'!#REF!</definedName>
    <definedName name="QB_ROW_39220" localSheetId="1" hidden="1">'GENERAL FUND'!$C$33</definedName>
    <definedName name="QB_ROW_39220" localSheetId="2" hidden="1">'HIGHWAY FUND'!#REF!</definedName>
    <definedName name="QB_ROW_40220" localSheetId="1" hidden="1">'GENERAL FUND'!$C$34</definedName>
    <definedName name="QB_ROW_40220" localSheetId="2" hidden="1">'HIGHWAY FUND'!#REF!</definedName>
    <definedName name="QB_ROW_41220" localSheetId="1" hidden="1">'GENERAL FUND'!$C$36</definedName>
    <definedName name="QB_ROW_41220" localSheetId="2" hidden="1">'HIGHWAY FUND'!#REF!</definedName>
    <definedName name="QB_ROW_42220" localSheetId="1" hidden="1">'GENERAL FUND'!$C$37</definedName>
    <definedName name="QB_ROW_42220" localSheetId="2" hidden="1">'HIGHWAY FUND'!#REF!</definedName>
    <definedName name="QB_ROW_43220" localSheetId="1" hidden="1">'GENERAL FUND'!$C$49</definedName>
    <definedName name="QB_ROW_43220" localSheetId="2" hidden="1">'HIGHWAY FUND'!#REF!</definedName>
    <definedName name="QB_ROW_44020" localSheetId="1" hidden="1">'GENERAL FUND'!$C$50</definedName>
    <definedName name="QB_ROW_44020" localSheetId="2" hidden="1">'HIGHWAY FUND'!#REF!</definedName>
    <definedName name="QB_ROW_44320" localSheetId="1" hidden="1">'GENERAL FUND'!#REF!</definedName>
    <definedName name="QB_ROW_44320" localSheetId="2" hidden="1">'HIGHWAY FUND'!#REF!</definedName>
    <definedName name="QB_ROW_45230" localSheetId="1" hidden="1">'GENERAL FUND'!#REF!</definedName>
    <definedName name="QB_ROW_45230" localSheetId="2" hidden="1">'HIGHWAY FUND'!#REF!</definedName>
    <definedName name="QB_ROW_46020" localSheetId="1" hidden="1">'GENERAL FUND'!$C$51</definedName>
    <definedName name="QB_ROW_46020" localSheetId="2" hidden="1">'HIGHWAY FUND'!#REF!</definedName>
    <definedName name="QB_ROW_46320" localSheetId="1" hidden="1">'GENERAL FUND'!#REF!</definedName>
    <definedName name="QB_ROW_46320" localSheetId="2" hidden="1">'HIGHWAY FUND'!#REF!</definedName>
    <definedName name="QB_ROW_47230" localSheetId="1" hidden="1">'GENERAL FUND'!#REF!</definedName>
    <definedName name="QB_ROW_47230" localSheetId="2" hidden="1">'HIGHWAY FUND'!#REF!</definedName>
    <definedName name="QB_ROW_48230" localSheetId="1" hidden="1">'GENERAL FUND'!#REF!</definedName>
    <definedName name="QB_ROW_48230" localSheetId="2" hidden="1">'HIGHWAY FUND'!#REF!</definedName>
    <definedName name="QB_ROW_49230" localSheetId="1" hidden="1">'GENERAL FUND'!#REF!</definedName>
    <definedName name="QB_ROW_49230" localSheetId="2" hidden="1">'HIGHWAY FUND'!#REF!</definedName>
    <definedName name="QB_ROW_50020" localSheetId="1" hidden="1">'GENERAL FUND'!$C$53</definedName>
    <definedName name="QB_ROW_50020" localSheetId="2" hidden="1">'HIGHWAY FUND'!#REF!</definedName>
    <definedName name="QB_ROW_50320" localSheetId="1" hidden="1">'GENERAL FUND'!#REF!</definedName>
    <definedName name="QB_ROW_50320" localSheetId="2" hidden="1">'HIGHWAY FUND'!#REF!</definedName>
    <definedName name="QB_ROW_51230" localSheetId="1" hidden="1">'GENERAL FUND'!#REF!</definedName>
    <definedName name="QB_ROW_51230" localSheetId="2" hidden="1">'HIGHWAY FUND'!#REF!</definedName>
    <definedName name="QB_ROW_52230" localSheetId="1" hidden="1">'GENERAL FUND'!#REF!</definedName>
    <definedName name="QB_ROW_52230" localSheetId="2" hidden="1">'HIGHWAY FUND'!#REF!</definedName>
    <definedName name="QB_ROW_54220" localSheetId="1" hidden="1">'GENERAL FUND'!$C$54</definedName>
    <definedName name="QB_ROW_54220" localSheetId="2" hidden="1">'HIGHWAY FUND'!#REF!</definedName>
    <definedName name="QB_ROW_55230" localSheetId="1" hidden="1">'GENERAL FUND'!#REF!</definedName>
    <definedName name="QB_ROW_55230" localSheetId="2" hidden="1">'HIGHWAY FUND'!#REF!</definedName>
    <definedName name="QB_ROW_56020" localSheetId="1" hidden="1">'GENERAL FUND'!$C$57</definedName>
    <definedName name="QB_ROW_56020" localSheetId="2" hidden="1">'HIGHWAY FUND'!#REF!</definedName>
    <definedName name="QB_ROW_56320" localSheetId="1" hidden="1">'GENERAL FUND'!#REF!</definedName>
    <definedName name="QB_ROW_56320" localSheetId="2" hidden="1">'HIGHWAY FUND'!#REF!</definedName>
    <definedName name="QB_ROW_57230" localSheetId="1" hidden="1">'GENERAL FUND'!#REF!</definedName>
    <definedName name="QB_ROW_57230" localSheetId="2" hidden="1">'HIGHWAY FUND'!#REF!</definedName>
    <definedName name="QB_ROW_58020" localSheetId="1" hidden="1">'GENERAL FUND'!$C$58</definedName>
    <definedName name="QB_ROW_58020" localSheetId="2" hidden="1">'HIGHWAY FUND'!#REF!</definedName>
    <definedName name="QB_ROW_58320" localSheetId="1" hidden="1">'GENERAL FUND'!#REF!</definedName>
    <definedName name="QB_ROW_58320" localSheetId="2" hidden="1">'HIGHWAY FUND'!#REF!</definedName>
    <definedName name="QB_ROW_59230" localSheetId="1" hidden="1">'GENERAL FUND'!#REF!</definedName>
    <definedName name="QB_ROW_59230" localSheetId="2" hidden="1">'HIGHWAY FUND'!#REF!</definedName>
    <definedName name="QB_ROW_60230" localSheetId="1" hidden="1">'GENERAL FUND'!#REF!</definedName>
    <definedName name="QB_ROW_60230" localSheetId="2" hidden="1">'HIGHWAY FUND'!#REF!</definedName>
    <definedName name="QB_ROW_61220" localSheetId="1" hidden="1">'GENERAL FUND'!$C$59</definedName>
    <definedName name="QB_ROW_61220" localSheetId="2" hidden="1">'HIGHWAY FUND'!#REF!</definedName>
    <definedName name="QB_ROW_62220" localSheetId="1" hidden="1">'GENERAL FUND'!$C$61</definedName>
    <definedName name="QB_ROW_62220" localSheetId="2" hidden="1">'HIGHWAY FUND'!#REF!</definedName>
    <definedName name="QB_ROW_63220" localSheetId="1" hidden="1">'GENERAL FUND'!$C$62</definedName>
    <definedName name="QB_ROW_63220" localSheetId="2" hidden="1">'HIGHWAY FUND'!#REF!</definedName>
    <definedName name="QB_ROW_64220" localSheetId="1" hidden="1">'GENERAL FUND'!$C$64</definedName>
    <definedName name="QB_ROW_64220" localSheetId="2" hidden="1">'HIGHWAY FUND'!#REF!</definedName>
    <definedName name="QB_ROW_65020" localSheetId="1" hidden="1">'GENERAL FUND'!$C$65</definedName>
    <definedName name="QB_ROW_65020" localSheetId="2" hidden="1">'HIGHWAY FUND'!#REF!</definedName>
    <definedName name="QB_ROW_65320" localSheetId="1" hidden="1">'GENERAL FUND'!#REF!</definedName>
    <definedName name="QB_ROW_65320" localSheetId="2" hidden="1">'HIGHWAY FUND'!#REF!</definedName>
    <definedName name="QB_ROW_66230" localSheetId="1" hidden="1">'GENERAL FUND'!#REF!</definedName>
    <definedName name="QB_ROW_66230" localSheetId="2" hidden="1">'HIGHWAY FUND'!#REF!</definedName>
    <definedName name="QB_ROW_67230" localSheetId="1" hidden="1">'GENERAL FUND'!#REF!</definedName>
    <definedName name="QB_ROW_67230" localSheetId="2" hidden="1">'HIGHWAY FUND'!#REF!</definedName>
    <definedName name="QB_ROW_68230" localSheetId="1" hidden="1">'GENERAL FUND'!#REF!</definedName>
    <definedName name="QB_ROW_68230" localSheetId="2" hidden="1">'HIGHWAY FUND'!#REF!</definedName>
    <definedName name="QB_ROW_69220" localSheetId="1" hidden="1">'GENERAL FUND'!$C$69</definedName>
    <definedName name="QB_ROW_69220" localSheetId="2" hidden="1">'HIGHWAY FUND'!#REF!</definedName>
    <definedName name="QB_ROW_70020" localSheetId="1" hidden="1">'GENERAL FUND'!$C$70</definedName>
    <definedName name="QB_ROW_70020" localSheetId="2" hidden="1">'HIGHWAY FUND'!#REF!</definedName>
    <definedName name="QB_ROW_70320" localSheetId="1" hidden="1">'GENERAL FUND'!#REF!</definedName>
    <definedName name="QB_ROW_70320" localSheetId="2" hidden="1">'HIGHWAY FUND'!#REF!</definedName>
    <definedName name="QB_ROW_71230" localSheetId="1" hidden="1">'GENERAL FUND'!#REF!</definedName>
    <definedName name="QB_ROW_71230" localSheetId="2" hidden="1">'HIGHWAY FUND'!#REF!</definedName>
    <definedName name="QB_ROW_7220" localSheetId="1" hidden="1">'GENERAL FUND'!$C$6</definedName>
    <definedName name="QB_ROW_7220" localSheetId="2" hidden="1">'HIGHWAY FUND'!#REF!</definedName>
    <definedName name="QB_ROW_72230" localSheetId="1" hidden="1">'GENERAL FUND'!#REF!</definedName>
    <definedName name="QB_ROW_72230" localSheetId="2" hidden="1">'HIGHWAY FUND'!#REF!</definedName>
    <definedName name="QB_ROW_73230" localSheetId="1" hidden="1">'GENERAL FUND'!#REF!</definedName>
    <definedName name="QB_ROW_73230" localSheetId="2" hidden="1">'HIGHWAY FUND'!#REF!</definedName>
    <definedName name="QB_ROW_74020" localSheetId="1" hidden="1">'GENERAL FUND'!$C$71</definedName>
    <definedName name="QB_ROW_74020" localSheetId="2" hidden="1">'HIGHWAY FUND'!#REF!</definedName>
    <definedName name="QB_ROW_74320" localSheetId="1" hidden="1">'GENERAL FUND'!#REF!</definedName>
    <definedName name="QB_ROW_74320" localSheetId="2" hidden="1">'HIGHWAY FUND'!#REF!</definedName>
    <definedName name="QB_ROW_75230" localSheetId="1" hidden="1">'GENERAL FUND'!#REF!</definedName>
    <definedName name="QB_ROW_75230" localSheetId="2" hidden="1">'HIGHWAY FUND'!#REF!</definedName>
    <definedName name="QB_ROW_76230" localSheetId="1" hidden="1">'GENERAL FUND'!#REF!</definedName>
    <definedName name="QB_ROW_76230" localSheetId="2" hidden="1">'HIGHWAY FUND'!#REF!</definedName>
    <definedName name="QB_ROW_77020" localSheetId="1" hidden="1">'GENERAL FUND'!$C$73</definedName>
    <definedName name="QB_ROW_77020" localSheetId="2" hidden="1">'HIGHWAY FUND'!#REF!</definedName>
    <definedName name="QB_ROW_77320" localSheetId="1" hidden="1">'GENERAL FUND'!#REF!</definedName>
    <definedName name="QB_ROW_77320" localSheetId="2" hidden="1">'HIGHWAY FUND'!#REF!</definedName>
    <definedName name="QB_ROW_78230" localSheetId="1" hidden="1">'GENERAL FUND'!#REF!</definedName>
    <definedName name="QB_ROW_78230" localSheetId="2" hidden="1">'HIGHWAY FUND'!#REF!</definedName>
    <definedName name="QB_ROW_79020" localSheetId="1" hidden="1">'GENERAL FUND'!$C$74</definedName>
    <definedName name="QB_ROW_79020" localSheetId="2" hidden="1">'HIGHWAY FUND'!#REF!</definedName>
    <definedName name="QB_ROW_79320" localSheetId="1" hidden="1">'GENERAL FUND'!#REF!</definedName>
    <definedName name="QB_ROW_79320" localSheetId="2" hidden="1">'HIGHWAY FUND'!#REF!</definedName>
    <definedName name="QB_ROW_80230" localSheetId="1" hidden="1">'GENERAL FUND'!#REF!</definedName>
    <definedName name="QB_ROW_80230" localSheetId="2" hidden="1">'HIGHWAY FUND'!#REF!</definedName>
    <definedName name="QB_ROW_81230" localSheetId="1" hidden="1">'GENERAL FUND'!#REF!</definedName>
    <definedName name="QB_ROW_81230" localSheetId="2" hidden="1">'HIGHWAY FUND'!#REF!</definedName>
    <definedName name="QB_ROW_8220" localSheetId="1" hidden="1">'GENERAL FUND'!$C$7</definedName>
    <definedName name="QB_ROW_8220" localSheetId="2" hidden="1">'HIGHWAY FUND'!#REF!</definedName>
    <definedName name="QB_ROW_82230" localSheetId="1" hidden="1">'GENERAL FUND'!#REF!</definedName>
    <definedName name="QB_ROW_82230" localSheetId="2" hidden="1">'HIGHWAY FUND'!#REF!</definedName>
    <definedName name="QB_ROW_83220" localSheetId="1" hidden="1">'GENERAL FUND'!$C$78</definedName>
    <definedName name="QB_ROW_83220" localSheetId="2" hidden="1">'HIGHWAY FUND'!#REF!</definedName>
    <definedName name="QB_ROW_84020" localSheetId="1" hidden="1">'GENERAL FUND'!$C$83</definedName>
    <definedName name="QB_ROW_84020" localSheetId="2" hidden="1">'HIGHWAY FUND'!#REF!</definedName>
    <definedName name="QB_ROW_84320" localSheetId="1" hidden="1">'GENERAL FUND'!#REF!</definedName>
    <definedName name="QB_ROW_84320" localSheetId="2" hidden="1">'HIGHWAY FUND'!#REF!</definedName>
    <definedName name="QB_ROW_85230" localSheetId="1" hidden="1">'GENERAL FUND'!#REF!</definedName>
    <definedName name="QB_ROW_85230" localSheetId="2" hidden="1">'HIGHWAY FUND'!#REF!</definedName>
    <definedName name="QB_ROW_86020" localSheetId="1" hidden="1">'GENERAL FUND'!$C$80</definedName>
    <definedName name="QB_ROW_86020" localSheetId="2" hidden="1">'HIGHWAY FUND'!#REF!</definedName>
    <definedName name="QB_ROW_86320" localSheetId="1" hidden="1">'GENERAL FUND'!#REF!</definedName>
    <definedName name="QB_ROW_86320" localSheetId="2" hidden="1">'HIGHWAY FUND'!#REF!</definedName>
    <definedName name="QB_ROW_87230" localSheetId="1" hidden="1">'GENERAL FUND'!#REF!</definedName>
    <definedName name="QB_ROW_87230" localSheetId="2" hidden="1">'HIGHWAY FUND'!#REF!</definedName>
    <definedName name="QB_ROW_88020" localSheetId="1" hidden="1">'GENERAL FUND'!$C$82</definedName>
    <definedName name="QB_ROW_88020" localSheetId="2" hidden="1">'HIGHWAY FUND'!#REF!</definedName>
    <definedName name="QB_ROW_88320" localSheetId="1" hidden="1">'GENERAL FUND'!#REF!</definedName>
    <definedName name="QB_ROW_88320" localSheetId="2" hidden="1">'HIGHWAY FUND'!#REF!</definedName>
    <definedName name="QB_ROW_89230" localSheetId="1" hidden="1">'GENERAL FUND'!#REF!</definedName>
    <definedName name="QB_ROW_89230" localSheetId="2" hidden="1">'HIGHWAY FUND'!#REF!</definedName>
    <definedName name="QB_ROW_90220" localSheetId="1" hidden="1">'GENERAL FUND'!$C$79</definedName>
    <definedName name="QB_ROW_90220" localSheetId="2" hidden="1">'HIGHWAY FUND'!#REF!</definedName>
    <definedName name="QB_ROW_9220" localSheetId="1" hidden="1">'GENERAL FUND'!$C$8</definedName>
    <definedName name="QB_ROW_9220" localSheetId="2" hidden="1">'HIGHWAY FUND'!#REF!</definedName>
    <definedName name="QB_ROW_93020" localSheetId="1" hidden="1">'GENERAL FUND'!$C$84</definedName>
    <definedName name="QB_ROW_93020" localSheetId="2" hidden="1">'HIGHWAY FUND'!#REF!</definedName>
    <definedName name="QB_ROW_93320" localSheetId="1" hidden="1">'GENERAL FUND'!#REF!</definedName>
    <definedName name="QB_ROW_93320" localSheetId="2" hidden="1">'HIGHWAY FUND'!#REF!</definedName>
    <definedName name="QB_ROW_94230" localSheetId="1" hidden="1">'GENERAL FUND'!#REF!</definedName>
    <definedName name="QB_ROW_94230" localSheetId="2" hidden="1">'HIGHWAY FUND'!#REF!</definedName>
    <definedName name="QB_ROW_95230" localSheetId="1" hidden="1">'GENERAL FUND'!#REF!</definedName>
    <definedName name="QB_ROW_95230" localSheetId="2" hidden="1">'HIGHWAY FUND'!#REF!</definedName>
    <definedName name="QB_ROW_96230" localSheetId="1" hidden="1">'GENERAL FUND'!#REF!</definedName>
    <definedName name="QB_ROW_96230" localSheetId="2" hidden="1">'HIGHWAY FUND'!#REF!</definedName>
    <definedName name="QB_ROW_97220" localSheetId="1" hidden="1">'GENERAL FUND'!$C$85</definedName>
    <definedName name="QB_ROW_97220" localSheetId="2" hidden="1">'HIGHWAY FUND'!#REF!</definedName>
    <definedName name="QB_ROW_98020" localSheetId="1" hidden="1">'GENERAL FUND'!$C$86</definedName>
    <definedName name="QB_ROW_98020" localSheetId="2" hidden="1">'HIGHWAY FUND'!#REF!</definedName>
    <definedName name="QB_ROW_98320" localSheetId="1" hidden="1">'GENERAL FUND'!#REF!</definedName>
    <definedName name="QB_ROW_98320" localSheetId="2" hidden="1">'HIGHWAY FUND'!#REF!</definedName>
    <definedName name="QB_ROW_99230" localSheetId="1" hidden="1">'GENERAL FUND'!#REF!</definedName>
    <definedName name="QB_ROW_99230" localSheetId="2" hidden="1">'HIGHWAY FUND'!#REF!</definedName>
    <definedName name="QBCANSUPPORTUPDATE" localSheetId="1">TRUE</definedName>
    <definedName name="QBCANSUPPORTUPDATE" localSheetId="2">TRUE</definedName>
    <definedName name="QBCOMPANYFILENAME" localSheetId="1">"\\TOCFILE\QuickBooks\General Fund - Town of Copake.qbw"</definedName>
    <definedName name="QBCOMPANYFILENAME" localSheetId="2">"\\TOCFILE\QuickBooks\General Fund - Town of Copake.qbw"</definedName>
    <definedName name="QBENDDATE" localSheetId="1">20210630</definedName>
    <definedName name="QBENDDATE" localSheetId="2">20210630</definedName>
    <definedName name="QBHEADERSONSCREEN" localSheetId="1">FALSE</definedName>
    <definedName name="QBHEADERSONSCREEN" localSheetId="2">FALSE</definedName>
    <definedName name="QBMETADATASIZE" localSheetId="1">5924</definedName>
    <definedName name="QBMETADATASIZE" localSheetId="2">5924</definedName>
    <definedName name="QBPRESERVECOLOR" localSheetId="1">TRUE</definedName>
    <definedName name="QBPRESERVECOLOR" localSheetId="2">TRUE</definedName>
    <definedName name="QBPRESERVEFONT" localSheetId="1">TRUE</definedName>
    <definedName name="QBPRESERVEFONT" localSheetId="2">TRUE</definedName>
    <definedName name="QBPRESERVEROWHEIGHT" localSheetId="1">TRUE</definedName>
    <definedName name="QBPRESERVEROWHEIGHT" localSheetId="2">TRUE</definedName>
    <definedName name="QBPRESERVESPACE" localSheetId="1">TRUE</definedName>
    <definedName name="QBPRESERVESPACE" localSheetId="2">TRUE</definedName>
    <definedName name="QBREPORTCOLAXIS" localSheetId="1">8</definedName>
    <definedName name="QBREPORTCOLAXIS" localSheetId="2">8</definedName>
    <definedName name="QBREPORTCOMPANYID" localSheetId="1">"e55fb43ace1b4943b2b5da75d8d46bbf"</definedName>
    <definedName name="QBREPORTCOMPANYID" localSheetId="2">"e55fb43ace1b4943b2b5da75d8d46bbf"</definedName>
    <definedName name="QBREPORTCOMPARECOL_ANNUALBUDGET" localSheetId="1">FALSE</definedName>
    <definedName name="QBREPORTCOMPARECOL_ANNUALBUDGET" localSheetId="2">FALSE</definedName>
    <definedName name="QBREPORTCOMPARECOL_AVGCOGS" localSheetId="1">FALSE</definedName>
    <definedName name="QBREPORTCOMPARECOL_AVGCOGS" localSheetId="2">FALSE</definedName>
    <definedName name="QBREPORTCOMPARECOL_AVGPRICE" localSheetId="1">FALSE</definedName>
    <definedName name="QBREPORTCOMPARECOL_AVGPRICE" localSheetId="2">FALSE</definedName>
    <definedName name="QBREPORTCOMPARECOL_BUDDIFF" localSheetId="1">TRUE</definedName>
    <definedName name="QBREPORTCOMPARECOL_BUDDIFF" localSheetId="2">TRUE</definedName>
    <definedName name="QBREPORTCOMPARECOL_BUDGET" localSheetId="1">TRUE</definedName>
    <definedName name="QBREPORTCOMPARECOL_BUDGET" localSheetId="2">TRUE</definedName>
    <definedName name="QBREPORTCOMPARECOL_BUDPCT" localSheetId="1">TRUE</definedName>
    <definedName name="QBREPORTCOMPARECOL_BUDPCT" localSheetId="2">TRUE</definedName>
    <definedName name="QBREPORTCOMPARECOL_COGS" localSheetId="1">FALSE</definedName>
    <definedName name="QBREPORTCOMPARECOL_COGS" localSheetId="2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1">FALSE</definedName>
    <definedName name="QBREPORTCOMPARECOL_FORECAST" localSheetId="2">FALSE</definedName>
    <definedName name="QBREPORTCOMPARECOL_GROSSMARGIN" localSheetId="1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2">FALSE</definedName>
    <definedName name="QBREPORTCOMPARECOL_HOURS" localSheetId="1">FALSE</definedName>
    <definedName name="QBREPORTCOMPARECOL_HOURS" localSheetId="2">FALSE</definedName>
    <definedName name="QBREPORTCOMPARECOL_PCTCOL" localSheetId="1">FALSE</definedName>
    <definedName name="QBREPORTCOMPARECOL_PCTCOL" localSheetId="2">FALSE</definedName>
    <definedName name="QBREPORTCOMPARECOL_PCTEXPENSE" localSheetId="1">FALSE</definedName>
    <definedName name="QBREPORTCOMPARECOL_PCTEXPENSE" localSheetId="2">FALSE</definedName>
    <definedName name="QBREPORTCOMPARECOL_PCTINCOME" localSheetId="1">FALSE</definedName>
    <definedName name="QBREPORTCOMPARECOL_PCTINCOME" localSheetId="2">FALSE</definedName>
    <definedName name="QBREPORTCOMPARECOL_PCTOFSALES" localSheetId="1">FALSE</definedName>
    <definedName name="QBREPORTCOMPARECOL_PCTOFSALES" localSheetId="2">FALSE</definedName>
    <definedName name="QBREPORTCOMPARECOL_PCTROW" localSheetId="1">FALSE</definedName>
    <definedName name="QBREPORTCOMPARECOL_PCTROW" localSheetId="2">FALSE</definedName>
    <definedName name="QBREPORTCOMPARECOL_PPDIFF" localSheetId="1">FALSE</definedName>
    <definedName name="QBREPORTCOMPARECOL_PPDIFF" localSheetId="2">FALSE</definedName>
    <definedName name="QBREPORTCOMPARECOL_PPPCT" localSheetId="1">FALSE</definedName>
    <definedName name="QBREPORTCOMPARECOL_PPPCT" localSheetId="2">FALSE</definedName>
    <definedName name="QBREPORTCOMPARECOL_PREVPERIOD" localSheetId="1">FALSE</definedName>
    <definedName name="QBREPORTCOMPARECOL_PREVPERIOD" localSheetId="2">FALSE</definedName>
    <definedName name="QBREPORTCOMPARECOL_PREVYEAR" localSheetId="1">FALSE</definedName>
    <definedName name="QBREPORTCOMPARECOL_PREVYEAR" localSheetId="2">FALSE</definedName>
    <definedName name="QBREPORTCOMPARECOL_PYDIFF" localSheetId="1">FALSE</definedName>
    <definedName name="QBREPORTCOMPARECOL_PYDIFF" localSheetId="2">FALSE</definedName>
    <definedName name="QBREPORTCOMPARECOL_PYPCT" localSheetId="1">FALSE</definedName>
    <definedName name="QBREPORTCOMPARECOL_PYPCT" localSheetId="2">FALSE</definedName>
    <definedName name="QBREPORTCOMPARECOL_QTY" localSheetId="1">FALSE</definedName>
    <definedName name="QBREPORTCOMPARECOL_QTY" localSheetId="2">FALSE</definedName>
    <definedName name="QBREPORTCOMPARECOL_RATE" localSheetId="1">FALSE</definedName>
    <definedName name="QBREPORTCOMPARECOL_RATE" localSheetId="2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2">FALSE</definedName>
    <definedName name="QBREPORTCOMPARECOL_YTD" localSheetId="1">FALSE</definedName>
    <definedName name="QBREPORTCOMPARECOL_YTD" localSheetId="2">FALSE</definedName>
    <definedName name="QBREPORTCOMPARECOL_YTDBUDGET" localSheetId="1">FALSE</definedName>
    <definedName name="QBREPORTCOMPARECOL_YTDBUDGET" localSheetId="2">FALSE</definedName>
    <definedName name="QBREPORTCOMPARECOL_YTDPCT" localSheetId="1">FALSE</definedName>
    <definedName name="QBREPORTCOMPARECOL_YTDPCT" localSheetId="2">FALSE</definedName>
    <definedName name="QBREPORTROWAXIS" localSheetId="1">11</definedName>
    <definedName name="QBREPORTROWAXIS" localSheetId="2">11</definedName>
    <definedName name="QBREPORTSUBCOLAXIS" localSheetId="1">24</definedName>
    <definedName name="QBREPORTSUBCOLAXIS" localSheetId="2">24</definedName>
    <definedName name="QBREPORTTYPE" localSheetId="1">288</definedName>
    <definedName name="QBREPORTTYPE" localSheetId="2">288</definedName>
    <definedName name="QBROWHEADERS" localSheetId="1">4</definedName>
    <definedName name="QBROWHEADERS" localSheetId="2">4</definedName>
    <definedName name="QBSTARTDATE" localSheetId="1">20210101</definedName>
    <definedName name="QBSTARTDATE" localSheetId="2">20210101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7" i="1" l="1"/>
  <c r="Z115" i="1"/>
  <c r="Z32" i="1"/>
  <c r="AB18" i="2"/>
  <c r="F10" i="4"/>
  <c r="AB36" i="2"/>
  <c r="D10" i="4"/>
  <c r="Z8" i="2"/>
  <c r="Z10" i="2"/>
  <c r="Z11" i="2"/>
  <c r="Z12" i="2"/>
  <c r="Z13" i="2"/>
  <c r="Z14" i="2"/>
  <c r="Z15" i="2"/>
  <c r="Z21" i="2"/>
  <c r="Z23" i="2"/>
  <c r="Z36" i="2"/>
  <c r="Z24" i="2"/>
  <c r="Z25" i="2"/>
  <c r="Z27" i="2"/>
  <c r="Z30" i="2"/>
  <c r="Z31" i="2"/>
  <c r="Z33" i="2"/>
  <c r="Z35" i="2"/>
  <c r="X36" i="2"/>
  <c r="Z18" i="2"/>
  <c r="X18" i="2"/>
  <c r="Z8" i="1"/>
  <c r="Z12" i="1"/>
  <c r="Z13" i="1"/>
  <c r="Z17" i="1"/>
  <c r="Z24" i="1"/>
  <c r="Z25" i="1"/>
  <c r="Z26" i="1"/>
  <c r="Z27" i="1"/>
  <c r="Z31" i="1"/>
  <c r="Z33" i="1"/>
  <c r="Z35" i="1"/>
  <c r="Z36" i="1"/>
  <c r="Z37" i="1"/>
  <c r="Z38" i="1"/>
  <c r="Z41" i="1"/>
  <c r="Z42" i="1"/>
  <c r="Z43" i="1"/>
  <c r="Z44" i="1"/>
  <c r="Z46" i="1"/>
  <c r="Z50" i="1"/>
  <c r="Z51" i="1"/>
  <c r="Z55" i="1"/>
  <c r="Z66" i="1"/>
  <c r="Z67" i="1"/>
  <c r="Z69" i="1"/>
  <c r="Z71" i="1"/>
  <c r="Z72" i="1"/>
  <c r="Z73" i="1"/>
  <c r="Z75" i="1"/>
  <c r="Z77" i="1"/>
  <c r="Z78" i="1"/>
  <c r="Z80" i="1"/>
  <c r="Z81" i="1"/>
  <c r="Z83" i="1"/>
  <c r="Z86" i="1"/>
  <c r="Z88" i="1"/>
  <c r="Z89" i="1"/>
  <c r="Z91" i="1"/>
  <c r="Z92" i="1"/>
  <c r="Z93" i="1"/>
  <c r="Z95" i="1"/>
  <c r="Z96" i="1"/>
  <c r="Z98" i="1"/>
  <c r="Z99" i="1"/>
  <c r="Z103" i="1"/>
  <c r="Z104" i="1"/>
  <c r="Z108" i="1"/>
  <c r="Z111" i="1"/>
  <c r="Z113" i="1"/>
  <c r="Z114" i="1"/>
  <c r="Z118" i="1"/>
  <c r="Z37" i="2"/>
  <c r="X37" i="2"/>
  <c r="Z47" i="1"/>
  <c r="Z119" i="1"/>
  <c r="Z120" i="1"/>
  <c r="X119" i="1"/>
  <c r="X47" i="1"/>
  <c r="R20" i="2"/>
  <c r="R21" i="2"/>
  <c r="R104" i="1"/>
  <c r="X120" i="1"/>
  <c r="AB12" i="1"/>
  <c r="AB24" i="1"/>
  <c r="AB25" i="1"/>
  <c r="AB26" i="1"/>
  <c r="AB27" i="1"/>
  <c r="AB28" i="1"/>
  <c r="AB29" i="1"/>
  <c r="AB30" i="1"/>
  <c r="AB32" i="1"/>
  <c r="AB33" i="1"/>
  <c r="AB35" i="1"/>
  <c r="AB36" i="1"/>
  <c r="AB37" i="1"/>
  <c r="AB38" i="1"/>
  <c r="AB39" i="1"/>
  <c r="AB41" i="1"/>
  <c r="AB42" i="1"/>
  <c r="AB43" i="1"/>
  <c r="AB55" i="1"/>
  <c r="AB66" i="1"/>
  <c r="AB70" i="1"/>
  <c r="AB71" i="1"/>
  <c r="AB72" i="1"/>
  <c r="AB73" i="1"/>
  <c r="AB77" i="1"/>
  <c r="AB78" i="1"/>
  <c r="AB80" i="1"/>
  <c r="AB81" i="1"/>
  <c r="AB83" i="1"/>
  <c r="AB86" i="1"/>
  <c r="AB89" i="1"/>
  <c r="AB91" i="1"/>
  <c r="AB92" i="1"/>
  <c r="AB93" i="1"/>
  <c r="AB95" i="1"/>
  <c r="AB99" i="1"/>
  <c r="AB111" i="1"/>
  <c r="AB113" i="1"/>
  <c r="AB114" i="1"/>
  <c r="AB118" i="1"/>
  <c r="AD119" i="1"/>
  <c r="AD47" i="1"/>
  <c r="AB21" i="2"/>
  <c r="AB24" i="2"/>
  <c r="AB27" i="2"/>
  <c r="AB30" i="2"/>
  <c r="AB33" i="2"/>
  <c r="AB8" i="2"/>
  <c r="AB10" i="2"/>
  <c r="AB11" i="2"/>
  <c r="AB12" i="2"/>
  <c r="AB14" i="2"/>
  <c r="AB15" i="2"/>
  <c r="AB16" i="2"/>
  <c r="AD36" i="2"/>
  <c r="AD18" i="2"/>
  <c r="AD37" i="2"/>
  <c r="AB47" i="1"/>
  <c r="F8" i="4"/>
  <c r="AB119" i="1"/>
  <c r="D8" i="4"/>
  <c r="AB37" i="2"/>
  <c r="T119" i="1"/>
  <c r="AB120" i="1"/>
  <c r="T9" i="1"/>
  <c r="T7" i="2"/>
  <c r="R47" i="1"/>
  <c r="T23" i="2"/>
  <c r="T36" i="2"/>
  <c r="P36" i="2"/>
  <c r="N74" i="1"/>
  <c r="N119" i="1"/>
  <c r="N32" i="1"/>
  <c r="N47" i="1"/>
  <c r="J32" i="1"/>
  <c r="J47" i="1"/>
  <c r="D119" i="1"/>
  <c r="J16" i="4"/>
  <c r="V36" i="2"/>
  <c r="V18" i="2"/>
  <c r="P18" i="2"/>
  <c r="V47" i="1"/>
  <c r="V119" i="1"/>
  <c r="P119" i="1"/>
  <c r="P47" i="1"/>
  <c r="H12" i="4"/>
  <c r="H19" i="4"/>
  <c r="R36" i="2"/>
  <c r="R18" i="2"/>
  <c r="R119" i="1"/>
  <c r="J36" i="2"/>
  <c r="J18" i="2"/>
  <c r="F36" i="2"/>
  <c r="F18" i="2"/>
  <c r="J119" i="1"/>
  <c r="F47" i="1"/>
  <c r="F119" i="1"/>
  <c r="D36" i="2"/>
  <c r="H36" i="2"/>
  <c r="L36" i="2"/>
  <c r="N36" i="2"/>
  <c r="D18" i="2"/>
  <c r="D37" i="2"/>
  <c r="H18" i="2"/>
  <c r="H37" i="2"/>
  <c r="L18" i="2"/>
  <c r="N18" i="2"/>
  <c r="L119" i="1"/>
  <c r="H119" i="1"/>
  <c r="D47" i="1"/>
  <c r="H47" i="1"/>
  <c r="L47" i="1"/>
  <c r="D120" i="1"/>
  <c r="T18" i="2"/>
  <c r="V120" i="1"/>
  <c r="T47" i="1"/>
  <c r="T120" i="1"/>
  <c r="V37" i="2"/>
  <c r="F37" i="2"/>
  <c r="P37" i="2"/>
  <c r="J10" i="4"/>
  <c r="J37" i="2"/>
  <c r="R37" i="2"/>
  <c r="N37" i="2"/>
  <c r="L37" i="2"/>
  <c r="T37" i="2"/>
  <c r="R120" i="1"/>
  <c r="H120" i="1"/>
  <c r="L120" i="1"/>
  <c r="F120" i="1"/>
  <c r="J120" i="1"/>
  <c r="P120" i="1"/>
  <c r="D12" i="4"/>
  <c r="D19" i="4"/>
  <c r="N120" i="1"/>
  <c r="J8" i="4"/>
  <c r="J12" i="4"/>
  <c r="J19" i="4"/>
  <c r="F12" i="4"/>
  <c r="F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patterson</author>
    <author>tc={C1DF4075-073C-493B-81BC-AFDF1F45BAE6}</author>
  </authors>
  <commentList>
    <comment ref="J32" authorId="0" shapeId="0" xr:uid="{90D143B8-7894-40F4-A8D9-C8F40F37F34D}">
      <text>
        <r>
          <rPr>
            <b/>
            <sz val="9"/>
            <color indexed="81"/>
            <rFont val="Tahoma"/>
            <family val="2"/>
          </rPr>
          <t>6,500 - Solstice Power Tech</t>
        </r>
      </text>
    </comment>
    <comment ref="Z117" authorId="1" shapeId="0" xr:uid="{C1DF4075-073C-493B-81BC-AFDF1F45BAE6}">
      <text>
        <t>[Threaded comment]
Your version of Excel allows you to read this threaded comment; however, any edits to it will get removed if the file is opened in a newer version of Excel. Learn more: https://go.microsoft.com/fwlink/?linkid=870924
Comment:
    Town hall &amp; grant fund exp</t>
      </text>
    </comment>
  </commentList>
</comments>
</file>

<file path=xl/sharedStrings.xml><?xml version="1.0" encoding="utf-8"?>
<sst xmlns="http://schemas.openxmlformats.org/spreadsheetml/2006/main" count="199" uniqueCount="174">
  <si>
    <t>A1120 · SALES TAX</t>
  </si>
  <si>
    <t>A1255 · CLERK FEES</t>
  </si>
  <si>
    <t>A2705 · GIFTS &amp; DONATIONS</t>
  </si>
  <si>
    <t>TOTAL APPROPRIATIONS</t>
  </si>
  <si>
    <t>NET SURPLUS/DEFICIT</t>
  </si>
  <si>
    <t>APPROPRIATIONS</t>
  </si>
  <si>
    <t>REVENUE</t>
  </si>
  <si>
    <t>TOTAL REVENUE</t>
  </si>
  <si>
    <t>2019</t>
  </si>
  <si>
    <t>2020</t>
  </si>
  <si>
    <t>2021</t>
  </si>
  <si>
    <t xml:space="preserve">
Adopted 
Budget</t>
  </si>
  <si>
    <t xml:space="preserve">
Adopted
Budget</t>
  </si>
  <si>
    <t>Adopted
Budget</t>
  </si>
  <si>
    <t xml:space="preserve">
Actual</t>
  </si>
  <si>
    <t>Actual</t>
  </si>
  <si>
    <t>FUND</t>
  </si>
  <si>
    <t>APPROPRIATED
FUND BALANCE</t>
  </si>
  <si>
    <t>GENERAL FUND</t>
  </si>
  <si>
    <t>HIGHWAY FUND</t>
  </si>
  <si>
    <t>TOTAL TOWN</t>
  </si>
  <si>
    <t>SPECIAL DISTRICTS</t>
  </si>
  <si>
    <r>
      <t>1 - TO BE RAISED BY TAXES AS</t>
    </r>
    <r>
      <rPr>
        <b/>
        <i/>
        <sz val="11"/>
        <color theme="1"/>
        <rFont val="Calibri"/>
        <family val="2"/>
        <scheme val="minor"/>
      </rPr>
      <t xml:space="preserve"> TOWN TAX</t>
    </r>
    <r>
      <rPr>
        <sz val="11"/>
        <color theme="1"/>
        <rFont val="Calibri"/>
        <family val="2"/>
        <scheme val="minor"/>
      </rPr>
      <t xml:space="preserve"> ON TAX BILL</t>
    </r>
  </si>
  <si>
    <t>TOTALS</t>
  </si>
  <si>
    <t>FIRE PROTECTION</t>
  </si>
  <si>
    <t>TOWN OF GALLATIN</t>
  </si>
  <si>
    <t>A1090 · TAX PENALTIES</t>
  </si>
  <si>
    <t>A2115 · PLANNING FEES</t>
  </si>
  <si>
    <t>A2130 · RECYCLING FEES</t>
  </si>
  <si>
    <t>A1001 · PROPERTY TAXES</t>
  </si>
  <si>
    <t>A1081 · PAYMENT IN LIEU OF TAXES</t>
  </si>
  <si>
    <t>A2401 · INTEREST</t>
  </si>
  <si>
    <t>A2544 · DOG LICENSE</t>
  </si>
  <si>
    <t>A2545 · CERTIFICATE OF OCCUPANCY</t>
  </si>
  <si>
    <t>A2555 · BUILDING PERMITS</t>
  </si>
  <si>
    <t>A2611 · DOG CASES</t>
  </si>
  <si>
    <t>A2655 · MINOR SALES</t>
  </si>
  <si>
    <t xml:space="preserve">A2655 · SALES OF EQUIPMENT </t>
  </si>
  <si>
    <t>A2680 · INSURANCE RECOVERY</t>
  </si>
  <si>
    <t>A2701 · REFUNDS</t>
  </si>
  <si>
    <t>A2770 · MISCELLAENOUS</t>
  </si>
  <si>
    <t>A3005 · MORTGAGE TAX</t>
  </si>
  <si>
    <t xml:space="preserve">A3089 · OTHER </t>
  </si>
  <si>
    <t>A3840 · REAL PROPERTY TAX SERVICE</t>
  </si>
  <si>
    <t>A3820 · YOUTH PROGRAM</t>
  </si>
  <si>
    <t>A3995 · CODE ENFORCEMENT</t>
  </si>
  <si>
    <t>A9999 · GREENWAY/FEMA</t>
  </si>
  <si>
    <t>A1420.4 · TOWN ATTORNEY</t>
  </si>
  <si>
    <t>A1440.4 · ENGINEER</t>
  </si>
  <si>
    <t>A1450.4 · ELECTIONS</t>
  </si>
  <si>
    <t>A1920.2 · MUNICIPAL DUES</t>
  </si>
  <si>
    <t>A1990.4 · CONTINGENT</t>
  </si>
  <si>
    <t>A6140.4 · MEALS ON WHEELS</t>
  </si>
  <si>
    <t>A65104 · VETERANS SERVICES</t>
  </si>
  <si>
    <t>A6772.4 · AGED PROGRAMS</t>
  </si>
  <si>
    <t>A1010.1 · TOWN BOARD PERSONAL SERVICE</t>
  </si>
  <si>
    <t>A1010.2 · TOWN BOARD EQUIPMENT</t>
  </si>
  <si>
    <t>A1010.4 · TOWN BOARD CONTRACTUAL</t>
  </si>
  <si>
    <t>A1110.1 · TOWN JUSTICE PERSONAL SERVICE</t>
  </si>
  <si>
    <t>A1110.1 · TOWN JUSTICE PERSONAL SERVICE - CLERK</t>
  </si>
  <si>
    <t>A1220.1 · SUPERVISOR PERSONAL SERVICE</t>
  </si>
  <si>
    <t>A1330.1 · TAX COLLECTOR PERSONAL SERVICE</t>
  </si>
  <si>
    <t>A1330.4 · TAX COLLECTOR CONTRACTUAL</t>
  </si>
  <si>
    <t>A1355.1 · ASSESSORS PERSONAL SERVICE</t>
  </si>
  <si>
    <t>A1410.1 · TOWN CLERK PERSONAL SERVICE</t>
  </si>
  <si>
    <t>A1620.1 · BUILDINGS PERSONAL SERVICE</t>
  </si>
  <si>
    <t>A3510.1 · DOG CONTROL PERSONAL SERVICE</t>
  </si>
  <si>
    <t>A3510.4 · DOG CONTROL CONTRACTUAL</t>
  </si>
  <si>
    <t>A3620.1 · BUILDING INSPECTOR PERSONAL SERVICE</t>
  </si>
  <si>
    <t xml:space="preserve">A3620.2 · BUILDING INSPECTOR EQUIPMENT </t>
  </si>
  <si>
    <t>A4020.1 · REGISTRAR PERSONAL SERVICE</t>
  </si>
  <si>
    <t>A4020.4 · REGISTRAR CONTRACTUAL</t>
  </si>
  <si>
    <t>A5010.1 · HIGHWAY SUPT PERSONAL SERVICE</t>
  </si>
  <si>
    <t>A5010.4 · HIGHWAY SUPT CONTRACTUAL</t>
  </si>
  <si>
    <t>A5132.4 · GARAGE CONTRACTUAL</t>
  </si>
  <si>
    <t>A7510.1 · HISTORIAN PERSONAL SERVICE</t>
  </si>
  <si>
    <t>A7510.4 · HISTORIAN CONTRACTUAL</t>
  </si>
  <si>
    <t>A7550.4 · CELEBRATIONS CONTRACTUAL</t>
  </si>
  <si>
    <t>A8010.1 · ZONING PERSONAL SERVICE</t>
  </si>
  <si>
    <t>A8010.1 · ZONING PERSONAL SERVICE - SC'TRY</t>
  </si>
  <si>
    <t>A8010.4 · ZONING CONTRACTUAL</t>
  </si>
  <si>
    <t>A8020.1 · PLANNING PERSONAL SERVICE</t>
  </si>
  <si>
    <t>A8020.4 · PLANNING CONTRACTUAL</t>
  </si>
  <si>
    <t>A9030.8 · UNDISTRIBUTED SOCIAL SECURITY</t>
  </si>
  <si>
    <t>A9050.8 · UNDISTRIBUTED UNEMPLOYMENT</t>
  </si>
  <si>
    <t>A9060.8 · UNDISTRIBUTED HOSPITALIZATION</t>
  </si>
  <si>
    <t>A9189.8 · UNDISTRIBUTED OTHER BENEFITS-RETIREMENT</t>
  </si>
  <si>
    <t>A8160.4 · REFUSE AND GARBAGE</t>
  </si>
  <si>
    <t>DA1001 · PROPERTY TAXES</t>
  </si>
  <si>
    <t>DA1120 · SALES TAX</t>
  </si>
  <si>
    <t>DA2300 · SERVICE OTHER GOVT</t>
  </si>
  <si>
    <t>DA2401 · INTEREST</t>
  </si>
  <si>
    <t>DA2655 · SALE OF EQUIPMENT</t>
  </si>
  <si>
    <t>DA2701 · REFUNDS PY EXP</t>
  </si>
  <si>
    <t>DA3501 · S/A - CHIPS</t>
  </si>
  <si>
    <t>DA3591 · S/A - HWY PROJECTS</t>
  </si>
  <si>
    <t>DA3960 · S/A - SEMA</t>
  </si>
  <si>
    <t>DA4960 · F/A - FEMA</t>
  </si>
  <si>
    <t>DA5112.2 · IMPROVEMENTS CHIPS</t>
  </si>
  <si>
    <t>DA5110.4 · GENERAL REPAIRS CONTRACTUAL</t>
  </si>
  <si>
    <t>DA5130.4 · MACHINERY CONTRACTUAL</t>
  </si>
  <si>
    <t>DA5140.1 · BRUSH &amp; WEEDS PERSONAL SERVICE</t>
  </si>
  <si>
    <t>DA5142.1 · SNOW REMOVAL PERSONAL SERVICE</t>
  </si>
  <si>
    <t>DA5142.4 · SNOW REMOVAL CONTRACTUAL</t>
  </si>
  <si>
    <t xml:space="preserve">DA8760.4 · EMERGENCY DISASTER </t>
  </si>
  <si>
    <t>DA9030.8 · EMPLOYEE BENEFITS SOCIAL SECURITY</t>
  </si>
  <si>
    <t>DA9050.8 · EMPLOYEE BENEFITS DISABILITY</t>
  </si>
  <si>
    <t>DA9060.8 · EMPLOYEE BENEFITS HOSPITALIZATION</t>
  </si>
  <si>
    <t>DA9090.8 · EMPLOYEE BENEFITS UNIFORMS</t>
  </si>
  <si>
    <t>A2750 · AIM RELATED PAYMENTS</t>
  </si>
  <si>
    <t>A3610.4 · EXAM BOARDS, CONTRACTUAL</t>
  </si>
  <si>
    <t>A1620.2 · BUILDINGS NEW CONTRUCTION/EQUIPMENT</t>
  </si>
  <si>
    <t>A3850 · SPECIAL GRANT</t>
  </si>
  <si>
    <t>A4489 · FEDERAL AID HEALTH ARPA</t>
  </si>
  <si>
    <t>A2709 · EMPLOYEE CONTRIBUTIONS</t>
  </si>
  <si>
    <t>A3060 · ST AID RECORDS MANAGEMENT</t>
  </si>
  <si>
    <t>A3989 ST AID OTHER H &amp; C SERV</t>
  </si>
  <si>
    <t>DA2650 · SALE OF SCRAP</t>
  </si>
  <si>
    <t>DA5110.1 · GENERAL REPAIRS  PERSONAL SERVICE (W O/T)</t>
  </si>
  <si>
    <t>DA5112.4 · IMPROVEMENTS MULTI MODAL (Bridgework)</t>
  </si>
  <si>
    <t xml:space="preserve">A1170 · FRANCHISE FEES (MID HUDSON CABLE) </t>
  </si>
  <si>
    <t>A1550 · DOG CONTROL FEES (DOG KENNEL FEES)</t>
  </si>
  <si>
    <t xml:space="preserve">A2001 · RECREATION FEES (SUBDIVISION) </t>
  </si>
  <si>
    <t>A2110 · ZONING FEES (APPLICATION FEES)</t>
  </si>
  <si>
    <t>A2389 · LOCAL MUNICIPAL AID (TOBACCO SETTLMENT CHECK)</t>
  </si>
  <si>
    <t>A2590 · PERMITS, OTHER (DRIVEWAY-DEMOLITION ETC)</t>
  </si>
  <si>
    <t>A2610 · FINES &amp; FORFEITURES (NET OF COMPTROLLER SPLIT)</t>
  </si>
  <si>
    <t>A1110.4 · TOWN JUSTICE CONTRACTUAL (postage-supplies)</t>
  </si>
  <si>
    <t>A1220.12 · SUPERVISOR's CLERK</t>
  </si>
  <si>
    <t xml:space="preserve">1330.12 DEPUTY TAX COLLECTOR </t>
  </si>
  <si>
    <t>A1355.12 ASSESSOR CLERK</t>
  </si>
  <si>
    <t>A1355.4 · ASSESSORS CONTRACTUAL (W/MILEAGE)</t>
  </si>
  <si>
    <t>A1410.2 · TOWN CLERK EQUIPMENT</t>
  </si>
  <si>
    <t>A1410.4 · TOWN CLERK CONTRACTUAL (POSTAGE, SOFTWARE)</t>
  </si>
  <si>
    <t>A1410.12 DEPUTY TOWN CLERK</t>
  </si>
  <si>
    <t>A1620.4 · BUILDINGS CONTRACTUAL (CLEANING,SUPPLIES,FUEL, PHONE)</t>
  </si>
  <si>
    <t>A1910.1 · UNALLOCATED INS (TOWN COVERAGE)</t>
  </si>
  <si>
    <t>A3620.4 · BUILDING INSPECTOR CONTRACTUAL (W/MILEAGE)</t>
  </si>
  <si>
    <t>A5010.12 HIGHWAY SUPT CLERK/BOOKEEPER</t>
  </si>
  <si>
    <t>A7140.4 · PARKS CONTRACTUAL (EMPIRE PASSES- OUT OF REC RES)</t>
  </si>
  <si>
    <t xml:space="preserve">A9055.8 · UNDISTRIBUTED DISABILITY (hartford $64 a quarter) </t>
  </si>
  <si>
    <t>A9010.8 - STATE RETIREMENT</t>
  </si>
  <si>
    <t xml:space="preserve">DA5031 · INTERFUND TRANSFERS (from general fund reserve) </t>
  </si>
  <si>
    <t>A3001 · PER CAPITA (account number changed by NYS OSC to 2750)</t>
  </si>
  <si>
    <t>CONTRACTUAL - SHERIFF COURT SECURITY FEES (no account code)</t>
  </si>
  <si>
    <t>A1320.4 · ACCOUNTING/BOOKKEEPING/PAYROLL FEES</t>
  </si>
  <si>
    <t>DA5110.11 · GENERAL REPAIRS  CLERK</t>
  </si>
  <si>
    <t>2 - INCLUDES 955K IN RESERVE FUNDS</t>
  </si>
  <si>
    <t>ARPA FUND EXPENSE</t>
  </si>
  <si>
    <t>DA5130.2 · MACHINERY EQUIPMENT (use of reserves)</t>
  </si>
  <si>
    <t>DA9010.8 · STATE RETIREMENT</t>
  </si>
  <si>
    <t>A9710.6 · BOND PAYMENT</t>
  </si>
  <si>
    <t>A9999 · INTERFUND TRANSFER OUT FROM RESERVES</t>
  </si>
  <si>
    <t>ADD LINE ·COMP PLAN/ZONING LAW REDO  (ADDED TO A8020.4)</t>
  </si>
  <si>
    <t>A511 · USE OF APPROPRIATED RESERVES</t>
  </si>
  <si>
    <t>3 - SEPARATE LINE ON TAX BILL</t>
  </si>
  <si>
    <t>Actual Jan - June</t>
  </si>
  <si>
    <t>Tentative Budget</t>
  </si>
  <si>
    <t>Actual Jan-June</t>
  </si>
  <si>
    <t>A5720 · S.I. BOND</t>
  </si>
  <si>
    <t>2025 BUDGET SUMMARY BY FUND AND SPECIAL DISTRICT</t>
  </si>
  <si>
    <t>ADOPTED BUDGET 2025</t>
  </si>
  <si>
    <t>2025 AMOUNT
TO BE RAISED
BY TAXES</t>
  </si>
  <si>
    <t>2025
APPROPRIATIONS</t>
  </si>
  <si>
    <t>2025
REVENUES</t>
  </si>
  <si>
    <t>A99019 · TRANSFERS OUT</t>
  </si>
  <si>
    <t>A3889 ST AID OTHER CULTURE &amp; REC</t>
  </si>
  <si>
    <t>A85104 · COMMUNITY BEAUTIFICATION</t>
  </si>
  <si>
    <t>A85894 · COMMUNITY ENVIORNMENT</t>
  </si>
  <si>
    <t>A87104 · CONSERVATION CONTRACTUAL</t>
  </si>
  <si>
    <t>-</t>
  </si>
  <si>
    <t>A8020.4 · PLANNING CONTRACTUAL-(ZONING LAWYER)</t>
  </si>
  <si>
    <t>A1670.4 · WEBSITE ALLOCATION AND TECH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</si>
</sst>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/>
    <xf numFmtId="49" fontId="2" fillId="0" borderId="1" xfId="0" applyNumberFormat="1" applyFont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165" fontId="0" fillId="0" borderId="1" xfId="1" applyNumberFormat="1" applyFont="1" applyBorder="1"/>
    <xf numFmtId="165" fontId="3" fillId="2" borderId="1" xfId="1" applyNumberFormat="1" applyFont="1" applyFill="1" applyBorder="1"/>
    <xf numFmtId="49" fontId="2" fillId="2" borderId="1" xfId="0" applyNumberFormat="1" applyFont="1" applyFill="1" applyBorder="1"/>
    <xf numFmtId="165" fontId="0" fillId="2" borderId="1" xfId="1" applyNumberFormat="1" applyFont="1" applyFill="1" applyBorder="1"/>
    <xf numFmtId="165" fontId="2" fillId="0" borderId="2" xfId="1" applyNumberFormat="1" applyFont="1" applyBorder="1"/>
    <xf numFmtId="165" fontId="2" fillId="0" borderId="2" xfId="1" applyNumberFormat="1" applyFont="1" applyFill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165" fontId="5" fillId="0" borderId="1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  <xf numFmtId="49" fontId="2" fillId="0" borderId="7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165" fontId="0" fillId="0" borderId="1" xfId="1" applyNumberFormat="1" applyFont="1" applyFill="1" applyBorder="1"/>
    <xf numFmtId="49" fontId="6" fillId="0" borderId="6" xfId="0" applyNumberFormat="1" applyFont="1" applyBorder="1"/>
    <xf numFmtId="49" fontId="6" fillId="0" borderId="0" xfId="0" applyNumberFormat="1" applyFont="1"/>
    <xf numFmtId="0" fontId="0" fillId="0" borderId="1" xfId="0" applyBorder="1"/>
    <xf numFmtId="43" fontId="0" fillId="0" borderId="0" xfId="1" applyFont="1"/>
    <xf numFmtId="0" fontId="0" fillId="0" borderId="0" xfId="0" applyAlignment="1">
      <alignment horizontal="center" wrapText="1"/>
    </xf>
    <xf numFmtId="0" fontId="6" fillId="0" borderId="6" xfId="0" applyFont="1" applyBorder="1"/>
    <xf numFmtId="0" fontId="6" fillId="0" borderId="0" xfId="0" applyFont="1"/>
    <xf numFmtId="0" fontId="6" fillId="0" borderId="6" xfId="0" applyFont="1" applyBorder="1" applyAlignment="1">
      <alignment horizontal="center" wrapText="1"/>
    </xf>
    <xf numFmtId="43" fontId="0" fillId="0" borderId="6" xfId="1" applyFont="1" applyBorder="1"/>
    <xf numFmtId="44" fontId="0" fillId="0" borderId="0" xfId="3" applyFont="1"/>
    <xf numFmtId="44" fontId="0" fillId="0" borderId="2" xfId="3" applyFont="1" applyBorder="1"/>
    <xf numFmtId="44" fontId="6" fillId="0" borderId="0" xfId="3" applyFont="1"/>
    <xf numFmtId="43" fontId="6" fillId="0" borderId="0" xfId="1" applyFont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2" borderId="1" xfId="0" applyFill="1" applyBorder="1"/>
    <xf numFmtId="165" fontId="0" fillId="0" borderId="1" xfId="0" applyNumberFormat="1" applyBorder="1"/>
    <xf numFmtId="43" fontId="0" fillId="0" borderId="0" xfId="0" applyNumberFormat="1"/>
    <xf numFmtId="49" fontId="6" fillId="0" borderId="6" xfId="0" applyNumberFormat="1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6" fillId="0" borderId="0" xfId="3" applyNumberFormat="1" applyFont="1" applyAlignment="1">
      <alignment horizontal="left"/>
    </xf>
    <xf numFmtId="165" fontId="6" fillId="0" borderId="0" xfId="1" applyNumberFormat="1" applyFont="1"/>
    <xf numFmtId="165" fontId="0" fillId="0" borderId="0" xfId="1" applyNumberFormat="1" applyFont="1" applyBorder="1"/>
    <xf numFmtId="165" fontId="3" fillId="3" borderId="1" xfId="1" applyNumberFormat="1" applyFont="1" applyFill="1" applyBorder="1"/>
    <xf numFmtId="165" fontId="5" fillId="3" borderId="1" xfId="1" applyNumberFormat="1" applyFont="1" applyFill="1" applyBorder="1"/>
    <xf numFmtId="0" fontId="0" fillId="0" borderId="9" xfId="0" applyBorder="1"/>
    <xf numFmtId="0" fontId="0" fillId="2" borderId="9" xfId="0" applyFill="1" applyBorder="1"/>
    <xf numFmtId="165" fontId="3" fillId="0" borderId="4" xfId="1" applyNumberFormat="1" applyFont="1" applyBorder="1"/>
    <xf numFmtId="165" fontId="2" fillId="2" borderId="1" xfId="1" applyNumberFormat="1" applyFont="1" applyFill="1" applyBorder="1"/>
    <xf numFmtId="0" fontId="6" fillId="2" borderId="1" xfId="0" applyFont="1" applyFill="1" applyBorder="1"/>
    <xf numFmtId="165" fontId="0" fillId="0" borderId="9" xfId="0" applyNumberFormat="1" applyBorder="1"/>
    <xf numFmtId="165" fontId="3" fillId="0" borderId="9" xfId="1" applyNumberFormat="1" applyFont="1" applyFill="1" applyBorder="1"/>
    <xf numFmtId="165" fontId="3" fillId="0" borderId="3" xfId="1" applyNumberFormat="1" applyFont="1" applyBorder="1"/>
    <xf numFmtId="0" fontId="0" fillId="0" borderId="3" xfId="0" applyBorder="1"/>
    <xf numFmtId="165" fontId="3" fillId="0" borderId="10" xfId="1" applyNumberFormat="1" applyFont="1" applyBorder="1"/>
    <xf numFmtId="0" fontId="0" fillId="0" borderId="10" xfId="0" applyBorder="1"/>
    <xf numFmtId="49" fontId="2" fillId="0" borderId="10" xfId="0" applyNumberFormat="1" applyFont="1" applyBorder="1"/>
    <xf numFmtId="165" fontId="3" fillId="0" borderId="11" xfId="1" applyNumberFormat="1" applyFont="1" applyBorder="1"/>
    <xf numFmtId="164" fontId="3" fillId="0" borderId="1" xfId="0" applyNumberFormat="1" applyFont="1" applyBorder="1"/>
    <xf numFmtId="165" fontId="0" fillId="0" borderId="0" xfId="0" applyNumberFormat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504825</xdr:colOff>
          <xdr:row>3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504825</xdr:colOff>
          <xdr:row>3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514350</xdr:colOff>
          <xdr:row>3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2</xdr:col>
          <xdr:colOff>514350</xdr:colOff>
          <xdr:row>3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bert patterson" id="{44F5516D-8D21-40DE-8FB7-62E1ED8ABB00}" userId="047c977cea8918dd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117" dT="2024-07-23T14:14:30.83" personId="{44F5516D-8D21-40DE-8FB7-62E1ED8ABB00}" id="{C1DF4075-073C-493B-81BC-AFDF1F45BAE6}">
    <text>Town hall &amp; grant fund exp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0" Type="http://schemas.microsoft.com/office/2017/10/relationships/threadedComment" Target="../threadedComments/threadedComment1.xml"/><Relationship Id="rId4" Type="http://schemas.openxmlformats.org/officeDocument/2006/relationships/control" Target="../activeX/activeX1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"/>
  <sheetViews>
    <sheetView tabSelected="1" zoomScaleNormal="100" workbookViewId="0">
      <selection activeCell="F27" sqref="F27"/>
    </sheetView>
  </sheetViews>
  <sheetFormatPr defaultRowHeight="15" x14ac:dyDescent="0.2"/>
  <cols>
    <col min="2" max="2" width="30.265625" customWidth="1"/>
    <col min="3" max="3" width="6.3203125" customWidth="1"/>
    <col min="4" max="4" width="17.890625" customWidth="1"/>
    <col min="6" max="6" width="15.6015625" customWidth="1"/>
    <col min="8" max="8" width="15.87109375" customWidth="1"/>
    <col min="10" max="10" width="14.52734375" customWidth="1"/>
    <col min="11" max="11" width="6.9921875" customWidth="1"/>
  </cols>
  <sheetData>
    <row r="1" spans="2:11" x14ac:dyDescent="0.2">
      <c r="B1" s="72" t="s">
        <v>25</v>
      </c>
      <c r="C1" s="72"/>
      <c r="D1" s="72"/>
      <c r="E1" s="72"/>
      <c r="F1" s="72"/>
      <c r="G1" s="72"/>
      <c r="H1" s="72"/>
      <c r="I1" s="72"/>
      <c r="J1" s="72"/>
    </row>
    <row r="2" spans="2:11" x14ac:dyDescent="0.2">
      <c r="B2" s="72" t="s">
        <v>160</v>
      </c>
      <c r="C2" s="72"/>
      <c r="D2" s="72"/>
      <c r="E2" s="72"/>
      <c r="F2" s="72"/>
      <c r="G2" s="72"/>
      <c r="H2" s="72"/>
      <c r="I2" s="72"/>
      <c r="J2" s="72"/>
    </row>
    <row r="3" spans="2:11" x14ac:dyDescent="0.2">
      <c r="B3" s="73" t="s">
        <v>161</v>
      </c>
      <c r="C3" s="73"/>
      <c r="D3" s="73"/>
      <c r="E3" s="73"/>
      <c r="F3" s="73"/>
      <c r="G3" s="73"/>
      <c r="H3" s="73"/>
      <c r="I3" s="73"/>
      <c r="J3" s="73"/>
    </row>
    <row r="6" spans="2:11" ht="42" thickBot="1" x14ac:dyDescent="0.25">
      <c r="B6" s="36" t="s">
        <v>16</v>
      </c>
      <c r="C6" s="37"/>
      <c r="D6" s="38" t="s">
        <v>163</v>
      </c>
      <c r="E6" s="37"/>
      <c r="F6" s="38" t="s">
        <v>164</v>
      </c>
      <c r="H6" s="38" t="s">
        <v>17</v>
      </c>
      <c r="I6" s="37"/>
      <c r="J6" s="38" t="s">
        <v>162</v>
      </c>
    </row>
    <row r="7" spans="2:11" x14ac:dyDescent="0.2">
      <c r="D7" s="35"/>
      <c r="F7" s="35"/>
      <c r="H7" s="35"/>
      <c r="J7" s="35"/>
    </row>
    <row r="8" spans="2:11" x14ac:dyDescent="0.2">
      <c r="B8" t="s">
        <v>18</v>
      </c>
      <c r="D8" s="40">
        <f>+'GENERAL FUND'!AB119</f>
        <v>618685</v>
      </c>
      <c r="E8" s="52"/>
      <c r="F8" s="40">
        <f>+'GENERAL FUND'!AB47</f>
        <v>618685</v>
      </c>
      <c r="G8" s="52">
        <v>2</v>
      </c>
      <c r="H8" s="40">
        <v>0</v>
      </c>
      <c r="I8" s="40"/>
      <c r="J8" s="40">
        <f>+D8-F8-H8</f>
        <v>0</v>
      </c>
    </row>
    <row r="9" spans="2:11" x14ac:dyDescent="0.2">
      <c r="D9" s="34"/>
      <c r="E9" s="34"/>
      <c r="F9" s="34"/>
      <c r="G9" s="43"/>
      <c r="H9" s="34"/>
      <c r="I9" s="34"/>
      <c r="J9" s="34"/>
    </row>
    <row r="10" spans="2:11" ht="15.75" thickBot="1" x14ac:dyDescent="0.25">
      <c r="B10" t="s">
        <v>19</v>
      </c>
      <c r="D10" s="39">
        <f>+'HIGHWAY FUND'!AB36</f>
        <v>692435</v>
      </c>
      <c r="E10" s="34"/>
      <c r="F10" s="39">
        <f>'HIGHWAY FUND'!AB18</f>
        <v>692435</v>
      </c>
      <c r="G10" s="43"/>
      <c r="H10" s="39">
        <v>0</v>
      </c>
      <c r="I10" s="34"/>
      <c r="J10" s="39">
        <f>+D10-F10</f>
        <v>0</v>
      </c>
    </row>
    <row r="11" spans="2:11" ht="15.75" thickBot="1" x14ac:dyDescent="0.25">
      <c r="D11" s="34"/>
      <c r="E11" s="34"/>
      <c r="F11" s="34"/>
      <c r="G11" s="43"/>
      <c r="H11" s="34"/>
      <c r="I11" s="34"/>
      <c r="J11" s="34"/>
    </row>
    <row r="12" spans="2:11" ht="15.75" thickBot="1" x14ac:dyDescent="0.25">
      <c r="B12" t="s">
        <v>20</v>
      </c>
      <c r="D12" s="41">
        <f>+D8+D10</f>
        <v>1311120</v>
      </c>
      <c r="E12" s="40"/>
      <c r="F12" s="41">
        <f>+F8+F10</f>
        <v>1311120</v>
      </c>
      <c r="G12" s="42"/>
      <c r="H12" s="41">
        <f>+H8+H10</f>
        <v>0</v>
      </c>
      <c r="I12" s="40"/>
      <c r="J12" s="41">
        <f>+J8+J10</f>
        <v>0</v>
      </c>
      <c r="K12" s="44">
        <v>1</v>
      </c>
    </row>
    <row r="13" spans="2:11" ht="15.75" thickTop="1" x14ac:dyDescent="0.2">
      <c r="D13" s="34"/>
      <c r="E13" s="34"/>
      <c r="F13" s="34"/>
      <c r="G13" s="43"/>
      <c r="H13" s="34"/>
      <c r="I13" s="34"/>
      <c r="J13" s="34"/>
    </row>
    <row r="14" spans="2:11" ht="15.75" thickBot="1" x14ac:dyDescent="0.25">
      <c r="B14" s="36" t="s">
        <v>21</v>
      </c>
      <c r="D14" s="34"/>
      <c r="E14" s="34"/>
      <c r="F14" s="34"/>
      <c r="G14" s="43"/>
      <c r="H14" s="34"/>
      <c r="I14" s="34"/>
      <c r="J14" s="34"/>
    </row>
    <row r="15" spans="2:11" x14ac:dyDescent="0.2">
      <c r="D15" s="34"/>
      <c r="E15" s="34"/>
      <c r="F15" s="34"/>
      <c r="G15" s="43"/>
      <c r="H15" s="34"/>
      <c r="I15" s="34"/>
      <c r="J15" s="34"/>
    </row>
    <row r="16" spans="2:11" x14ac:dyDescent="0.2">
      <c r="B16" t="s">
        <v>24</v>
      </c>
      <c r="D16" s="34">
        <v>0</v>
      </c>
      <c r="E16" s="34"/>
      <c r="F16" s="34">
        <v>0</v>
      </c>
      <c r="G16" s="43"/>
      <c r="H16" s="34">
        <v>0</v>
      </c>
      <c r="I16" s="34"/>
      <c r="J16" s="34">
        <f>+D16-F16</f>
        <v>0</v>
      </c>
    </row>
    <row r="17" spans="2:10" x14ac:dyDescent="0.2">
      <c r="D17" s="34"/>
      <c r="E17" s="34"/>
      <c r="F17" s="34"/>
      <c r="G17" s="43"/>
      <c r="H17" s="34"/>
      <c r="I17" s="34"/>
      <c r="J17" s="34"/>
    </row>
    <row r="19" spans="2:10" x14ac:dyDescent="0.2">
      <c r="B19" s="45" t="s">
        <v>23</v>
      </c>
      <c r="D19" s="48">
        <f>+D12+D16</f>
        <v>1311120</v>
      </c>
      <c r="F19" s="48">
        <f>+F12</f>
        <v>1311120</v>
      </c>
      <c r="H19" s="48">
        <f>+H12+H16</f>
        <v>0</v>
      </c>
      <c r="J19" s="48">
        <f>+J12+J16</f>
        <v>0</v>
      </c>
    </row>
    <row r="21" spans="2:10" x14ac:dyDescent="0.2">
      <c r="B21" t="s">
        <v>22</v>
      </c>
      <c r="F21" s="42"/>
    </row>
    <row r="22" spans="2:10" x14ac:dyDescent="0.2">
      <c r="B22" t="s">
        <v>147</v>
      </c>
      <c r="F22" s="42"/>
    </row>
    <row r="23" spans="2:10" x14ac:dyDescent="0.2">
      <c r="B23" t="s">
        <v>155</v>
      </c>
    </row>
    <row r="27" spans="2:10" x14ac:dyDescent="0.2">
      <c r="B27" s="37"/>
    </row>
  </sheetData>
  <mergeCells count="3">
    <mergeCell ref="B1:J1"/>
    <mergeCell ref="B2:J2"/>
    <mergeCell ref="B3:J3"/>
  </mergeCells>
  <phoneticPr fontId="9" type="noConversion"/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3:AF134"/>
  <sheetViews>
    <sheetView showGridLines="0" zoomScaleNormal="100" workbookViewId="0">
      <pane xSplit="15" ySplit="4" topLeftCell="R121" activePane="bottomRight" state="frozen"/>
      <selection pane="bottomLeft" activeCell="A5" sqref="A5"/>
      <selection pane="topRight" activeCell="P1" sqref="P1"/>
      <selection pane="bottomRight" activeCell="AB118" sqref="AB118"/>
    </sheetView>
  </sheetViews>
  <sheetFormatPr defaultRowHeight="15" x14ac:dyDescent="0.2"/>
  <cols>
    <col min="1" max="2" width="2.95703125" style="4" customWidth="1"/>
    <col min="3" max="3" width="55.9609375" style="4" customWidth="1"/>
    <col min="4" max="4" width="9.81640625" hidden="1" customWidth="1"/>
    <col min="5" max="5" width="2.15234375" hidden="1" customWidth="1"/>
    <col min="6" max="6" width="9.953125" hidden="1" customWidth="1"/>
    <col min="7" max="7" width="3.09375" style="4" hidden="1" customWidth="1"/>
    <col min="8" max="8" width="9.81640625" hidden="1" customWidth="1"/>
    <col min="9" max="9" width="2.015625" hidden="1" customWidth="1"/>
    <col min="10" max="10" width="9.953125" hidden="1" customWidth="1"/>
    <col min="11" max="11" width="3.09375" style="4" hidden="1" customWidth="1"/>
    <col min="12" max="12" width="11.56640625" hidden="1" customWidth="1"/>
    <col min="13" max="13" width="1.07421875" hidden="1" customWidth="1"/>
    <col min="14" max="14" width="11.56640625" hidden="1" customWidth="1"/>
    <col min="15" max="15" width="4.83984375" style="4" hidden="1" customWidth="1"/>
    <col min="16" max="16" width="11.56640625" customWidth="1"/>
    <col min="17" max="17" width="1.07421875" customWidth="1"/>
    <col min="18" max="18" width="11.56640625" customWidth="1"/>
    <col min="19" max="19" width="4.83984375" style="4" customWidth="1"/>
    <col min="20" max="20" width="11.56640625" customWidth="1"/>
    <col min="21" max="21" width="1.07421875" customWidth="1"/>
    <col min="22" max="22" width="11.56640625" customWidth="1"/>
    <col min="23" max="23" width="4.83984375" style="4" customWidth="1"/>
    <col min="24" max="24" width="11.56640625" customWidth="1"/>
    <col min="25" max="25" width="1.07421875" customWidth="1"/>
    <col min="26" max="26" width="11.56640625" customWidth="1"/>
    <col min="27" max="27" width="4.83984375" style="4" customWidth="1"/>
    <col min="28" max="28" width="11.56640625" customWidth="1"/>
    <col min="29" max="29" width="2.6875" hidden="1" customWidth="1"/>
    <col min="30" max="30" width="11.56640625" hidden="1" customWidth="1"/>
    <col min="32" max="32" width="11.56640625" bestFit="1" customWidth="1"/>
  </cols>
  <sheetData>
    <row r="3" spans="1:30" ht="15.75" thickBot="1" x14ac:dyDescent="0.25">
      <c r="A3" s="1"/>
      <c r="B3" s="1"/>
      <c r="C3" s="1"/>
      <c r="D3" s="74" t="s">
        <v>8</v>
      </c>
      <c r="E3" s="74"/>
      <c r="F3" s="74"/>
      <c r="G3" s="1"/>
      <c r="H3" s="74" t="s">
        <v>9</v>
      </c>
      <c r="I3" s="74"/>
      <c r="J3" s="74"/>
      <c r="K3" s="1"/>
      <c r="L3" s="74" t="s">
        <v>10</v>
      </c>
      <c r="M3" s="74"/>
      <c r="N3" s="74"/>
      <c r="O3" s="1"/>
      <c r="P3" s="50">
        <v>2022</v>
      </c>
      <c r="Q3" s="49"/>
      <c r="R3" s="49"/>
      <c r="S3" s="1"/>
      <c r="T3" s="75">
        <v>2023</v>
      </c>
      <c r="U3" s="75"/>
      <c r="V3" s="75"/>
      <c r="W3" s="1"/>
      <c r="X3" s="75">
        <v>2024</v>
      </c>
      <c r="Y3" s="75"/>
      <c r="Z3" s="75"/>
      <c r="AA3" s="1"/>
      <c r="AB3" s="51">
        <v>2025</v>
      </c>
      <c r="AC3" s="49"/>
      <c r="AD3" s="49"/>
    </row>
    <row r="4" spans="1:30" s="6" customFormat="1" ht="39" customHeight="1" thickBot="1" x14ac:dyDescent="0.25">
      <c r="A4" s="5"/>
      <c r="B4" s="5"/>
      <c r="C4" s="5"/>
      <c r="D4" s="28" t="s">
        <v>11</v>
      </c>
      <c r="E4" s="8"/>
      <c r="F4" s="28" t="s">
        <v>14</v>
      </c>
      <c r="G4" s="5"/>
      <c r="H4" s="28" t="s">
        <v>11</v>
      </c>
      <c r="I4" s="8"/>
      <c r="J4" s="28" t="s">
        <v>15</v>
      </c>
      <c r="K4" s="5"/>
      <c r="L4" s="28" t="s">
        <v>11</v>
      </c>
      <c r="N4" s="28" t="s">
        <v>15</v>
      </c>
      <c r="O4" s="5"/>
      <c r="P4" s="28" t="s">
        <v>13</v>
      </c>
      <c r="R4" s="28" t="s">
        <v>15</v>
      </c>
      <c r="S4" s="5"/>
      <c r="T4" s="28" t="s">
        <v>13</v>
      </c>
      <c r="V4" s="28" t="s">
        <v>15</v>
      </c>
      <c r="W4" s="5"/>
      <c r="X4" s="28" t="s">
        <v>13</v>
      </c>
      <c r="Z4" s="28" t="s">
        <v>158</v>
      </c>
      <c r="AA4" s="5"/>
      <c r="AB4" s="28" t="s">
        <v>157</v>
      </c>
      <c r="AD4" s="28"/>
    </row>
    <row r="5" spans="1:30" ht="18.75" customHeight="1" x14ac:dyDescent="0.2">
      <c r="A5" s="1"/>
      <c r="B5" s="1" t="s">
        <v>6</v>
      </c>
      <c r="C5" s="1"/>
      <c r="D5" s="2"/>
      <c r="E5" s="2"/>
      <c r="F5" s="2"/>
      <c r="G5" s="1"/>
      <c r="H5" s="2"/>
      <c r="I5" s="2"/>
      <c r="J5" s="2"/>
      <c r="K5" s="1"/>
      <c r="L5" s="2"/>
      <c r="N5" s="2"/>
      <c r="O5" s="1"/>
      <c r="P5" s="2"/>
      <c r="R5" s="2"/>
      <c r="S5" s="1"/>
      <c r="T5" s="2"/>
      <c r="V5" s="2"/>
      <c r="W5" s="1"/>
      <c r="X5" s="2"/>
      <c r="Z5" s="2"/>
      <c r="AA5" s="1"/>
      <c r="AB5" s="2"/>
      <c r="AD5" s="2"/>
    </row>
    <row r="6" spans="1:30" ht="18.75" hidden="1" customHeight="1" x14ac:dyDescent="0.2">
      <c r="A6" s="1"/>
      <c r="B6" s="1"/>
      <c r="C6" s="13" t="s">
        <v>29</v>
      </c>
      <c r="D6" s="14">
        <v>0</v>
      </c>
      <c r="E6" s="14">
        <v>0</v>
      </c>
      <c r="F6" s="14">
        <v>0</v>
      </c>
      <c r="G6" s="13"/>
      <c r="H6" s="14">
        <v>0</v>
      </c>
      <c r="I6" s="14">
        <v>0</v>
      </c>
      <c r="J6" s="14">
        <v>0</v>
      </c>
      <c r="K6" s="13"/>
      <c r="L6" s="14">
        <v>0</v>
      </c>
      <c r="M6" s="33"/>
      <c r="N6" s="14">
        <v>0</v>
      </c>
      <c r="O6" s="13"/>
      <c r="P6" s="14">
        <v>0</v>
      </c>
      <c r="Q6" s="33"/>
      <c r="R6" s="14">
        <v>0</v>
      </c>
      <c r="S6" s="13"/>
      <c r="T6" s="14">
        <v>0</v>
      </c>
      <c r="U6" s="33"/>
      <c r="V6" s="14"/>
      <c r="W6" s="13"/>
      <c r="X6" s="14">
        <v>0</v>
      </c>
      <c r="Y6" s="33"/>
      <c r="Z6" s="14"/>
      <c r="AA6" s="13"/>
      <c r="AB6" s="14">
        <v>0</v>
      </c>
      <c r="AC6" s="33"/>
      <c r="AD6" s="14"/>
    </row>
    <row r="7" spans="1:30" ht="18.75" hidden="1" customHeight="1" x14ac:dyDescent="0.2">
      <c r="A7" s="1"/>
      <c r="B7" s="1"/>
      <c r="C7" s="22" t="s">
        <v>30</v>
      </c>
      <c r="D7" s="64">
        <v>0</v>
      </c>
      <c r="E7" s="64">
        <v>0</v>
      </c>
      <c r="F7" s="64">
        <v>0</v>
      </c>
      <c r="G7" s="22"/>
      <c r="H7" s="64">
        <v>0</v>
      </c>
      <c r="I7" s="64">
        <v>0</v>
      </c>
      <c r="J7" s="64">
        <v>0</v>
      </c>
      <c r="K7" s="22"/>
      <c r="L7" s="64">
        <v>0</v>
      </c>
      <c r="M7" s="65"/>
      <c r="N7" s="64">
        <v>0</v>
      </c>
      <c r="O7" s="22"/>
      <c r="P7" s="64">
        <v>0</v>
      </c>
      <c r="Q7" s="65"/>
      <c r="R7" s="64">
        <v>0</v>
      </c>
      <c r="S7" s="22"/>
      <c r="T7" s="64">
        <v>0</v>
      </c>
      <c r="U7" s="65"/>
      <c r="V7" s="64"/>
      <c r="W7" s="22"/>
      <c r="X7" s="64">
        <v>0</v>
      </c>
      <c r="Y7" s="65"/>
      <c r="Z7" s="64"/>
      <c r="AA7" s="22"/>
      <c r="AB7" s="64">
        <v>0</v>
      </c>
      <c r="AC7" s="33"/>
      <c r="AD7" s="14"/>
    </row>
    <row r="8" spans="1:30" ht="18.75" customHeight="1" x14ac:dyDescent="0.2">
      <c r="A8" s="1"/>
      <c r="B8" s="1"/>
      <c r="C8" s="13" t="s">
        <v>26</v>
      </c>
      <c r="D8" s="14">
        <v>6500</v>
      </c>
      <c r="E8" s="14">
        <v>0</v>
      </c>
      <c r="F8" s="14">
        <v>8248.1</v>
      </c>
      <c r="G8" s="13"/>
      <c r="H8" s="14">
        <v>7000</v>
      </c>
      <c r="I8" s="14">
        <v>0</v>
      </c>
      <c r="J8" s="14">
        <v>8160.93</v>
      </c>
      <c r="K8" s="13"/>
      <c r="L8" s="14">
        <v>7500</v>
      </c>
      <c r="M8" s="33"/>
      <c r="N8" s="14">
        <v>8370.2999999999993</v>
      </c>
      <c r="O8" s="13"/>
      <c r="P8" s="14">
        <v>7500</v>
      </c>
      <c r="Q8" s="33"/>
      <c r="R8" s="25">
        <v>9662.69</v>
      </c>
      <c r="S8" s="13"/>
      <c r="T8" s="25">
        <v>8000</v>
      </c>
      <c r="U8" s="33"/>
      <c r="V8" s="25">
        <v>10239</v>
      </c>
      <c r="W8" s="13"/>
      <c r="X8" s="25">
        <v>8000</v>
      </c>
      <c r="Y8" s="33"/>
      <c r="Z8" s="25">
        <f>0</f>
        <v>0</v>
      </c>
      <c r="AA8" s="13"/>
      <c r="AB8" s="25">
        <v>10000</v>
      </c>
      <c r="AC8" s="57"/>
      <c r="AD8" s="25"/>
    </row>
    <row r="9" spans="1:30" ht="18.75" customHeight="1" x14ac:dyDescent="0.2">
      <c r="A9" s="1"/>
      <c r="B9" s="1"/>
      <c r="C9" s="13" t="s">
        <v>0</v>
      </c>
      <c r="D9" s="14">
        <v>276724</v>
      </c>
      <c r="E9" s="14">
        <v>0</v>
      </c>
      <c r="F9" s="14">
        <v>313022.78999999998</v>
      </c>
      <c r="G9" s="13"/>
      <c r="H9" s="14">
        <v>300000</v>
      </c>
      <c r="I9" s="14">
        <v>0</v>
      </c>
      <c r="J9" s="14">
        <v>322986.08</v>
      </c>
      <c r="K9" s="13"/>
      <c r="L9" s="14">
        <v>305000</v>
      </c>
      <c r="M9" s="33"/>
      <c r="N9" s="14">
        <v>421939.09</v>
      </c>
      <c r="O9" s="13"/>
      <c r="P9" s="14">
        <v>315000</v>
      </c>
      <c r="Q9" s="33"/>
      <c r="R9" s="14">
        <v>430558.01</v>
      </c>
      <c r="S9" s="13"/>
      <c r="T9" s="14">
        <f>325000-26355+2000</f>
        <v>300645</v>
      </c>
      <c r="U9" s="33"/>
      <c r="V9" s="14">
        <v>439404</v>
      </c>
      <c r="W9" s="13"/>
      <c r="X9" s="14">
        <v>350000</v>
      </c>
      <c r="Y9" s="33"/>
      <c r="Z9" s="14">
        <v>110295</v>
      </c>
      <c r="AA9" s="13"/>
      <c r="AB9" s="14">
        <v>355000</v>
      </c>
      <c r="AC9" s="57"/>
      <c r="AD9" s="14"/>
    </row>
    <row r="10" spans="1:30" ht="18.75" customHeight="1" x14ac:dyDescent="0.2">
      <c r="A10" s="1"/>
      <c r="B10" s="1"/>
      <c r="C10" s="13" t="s">
        <v>120</v>
      </c>
      <c r="D10" s="14">
        <v>3500</v>
      </c>
      <c r="E10" s="14">
        <v>0</v>
      </c>
      <c r="F10" s="14">
        <v>2642.43</v>
      </c>
      <c r="G10" s="13"/>
      <c r="H10" s="14">
        <v>2400</v>
      </c>
      <c r="I10" s="14">
        <v>0</v>
      </c>
      <c r="J10" s="14">
        <v>2427.85</v>
      </c>
      <c r="K10" s="13"/>
      <c r="L10" s="14">
        <v>2400</v>
      </c>
      <c r="M10" s="33"/>
      <c r="N10" s="14">
        <v>671.95</v>
      </c>
      <c r="O10" s="13"/>
      <c r="P10" s="14">
        <v>2400</v>
      </c>
      <c r="Q10" s="33"/>
      <c r="R10" s="14">
        <v>3191.94</v>
      </c>
      <c r="S10" s="13"/>
      <c r="T10" s="14">
        <v>2500</v>
      </c>
      <c r="U10" s="33"/>
      <c r="V10" s="14">
        <v>3556</v>
      </c>
      <c r="W10" s="13"/>
      <c r="X10" s="14">
        <v>3556</v>
      </c>
      <c r="Y10" s="33"/>
      <c r="Z10" s="14">
        <v>3824</v>
      </c>
      <c r="AA10" s="13"/>
      <c r="AB10" s="14">
        <v>2500</v>
      </c>
      <c r="AC10" s="57"/>
      <c r="AD10" s="14"/>
    </row>
    <row r="11" spans="1:30" ht="18.75" customHeight="1" x14ac:dyDescent="0.2">
      <c r="A11" s="1"/>
      <c r="B11" s="1"/>
      <c r="C11" s="13" t="s">
        <v>1</v>
      </c>
      <c r="D11" s="14">
        <v>500</v>
      </c>
      <c r="E11" s="14">
        <v>0</v>
      </c>
      <c r="F11" s="14">
        <v>2159.0500000000002</v>
      </c>
      <c r="G11" s="13"/>
      <c r="H11" s="14">
        <v>1000</v>
      </c>
      <c r="I11" s="14">
        <v>0</v>
      </c>
      <c r="J11" s="14">
        <v>2754.37</v>
      </c>
      <c r="K11" s="13"/>
      <c r="L11" s="14">
        <v>2000</v>
      </c>
      <c r="M11" s="33"/>
      <c r="N11" s="14">
        <v>2336.92</v>
      </c>
      <c r="O11" s="13"/>
      <c r="P11" s="14">
        <v>2000</v>
      </c>
      <c r="Q11" s="33"/>
      <c r="R11" s="15">
        <v>783</v>
      </c>
      <c r="S11" s="13"/>
      <c r="T11" s="14">
        <v>2000</v>
      </c>
      <c r="U11" s="33"/>
      <c r="V11" s="14">
        <v>1268</v>
      </c>
      <c r="W11" s="13"/>
      <c r="X11" s="14">
        <v>2000</v>
      </c>
      <c r="Y11" s="33"/>
      <c r="Z11" s="14">
        <v>483</v>
      </c>
      <c r="AA11" s="13"/>
      <c r="AB11" s="14">
        <v>500</v>
      </c>
      <c r="AC11" s="57"/>
      <c r="AD11" s="14"/>
    </row>
    <row r="12" spans="1:30" ht="18.75" hidden="1" customHeight="1" x14ac:dyDescent="0.2">
      <c r="A12" s="1"/>
      <c r="B12" s="1"/>
      <c r="C12" s="13" t="s">
        <v>121</v>
      </c>
      <c r="D12" s="14">
        <v>0</v>
      </c>
      <c r="E12" s="14">
        <v>0</v>
      </c>
      <c r="F12" s="14">
        <v>0</v>
      </c>
      <c r="G12" s="13"/>
      <c r="H12" s="14">
        <v>0</v>
      </c>
      <c r="I12" s="14">
        <v>0</v>
      </c>
      <c r="J12" s="14">
        <v>0</v>
      </c>
      <c r="K12" s="13"/>
      <c r="L12" s="14">
        <v>0</v>
      </c>
      <c r="M12" s="33"/>
      <c r="N12" s="14">
        <v>0</v>
      </c>
      <c r="O12" s="13"/>
      <c r="P12" s="14">
        <v>0</v>
      </c>
      <c r="Q12" s="33"/>
      <c r="R12" s="14">
        <v>0</v>
      </c>
      <c r="S12" s="13"/>
      <c r="T12" s="14">
        <v>0</v>
      </c>
      <c r="U12" s="33"/>
      <c r="V12" s="14"/>
      <c r="W12" s="13"/>
      <c r="X12" s="14">
        <v>0</v>
      </c>
      <c r="Y12" s="33"/>
      <c r="Z12" s="14">
        <f>0</f>
        <v>0</v>
      </c>
      <c r="AA12" s="13"/>
      <c r="AB12" s="14">
        <f>0</f>
        <v>0</v>
      </c>
      <c r="AC12" s="57"/>
      <c r="AD12" s="14"/>
    </row>
    <row r="13" spans="1:30" ht="18.75" customHeight="1" x14ac:dyDescent="0.2">
      <c r="A13" s="1"/>
      <c r="B13" s="1"/>
      <c r="C13" s="13" t="s">
        <v>122</v>
      </c>
      <c r="D13" s="14">
        <v>0</v>
      </c>
      <c r="E13" s="14">
        <v>0</v>
      </c>
      <c r="F13" s="14">
        <v>0</v>
      </c>
      <c r="G13" s="13"/>
      <c r="H13" s="14">
        <v>0</v>
      </c>
      <c r="I13" s="14">
        <v>0</v>
      </c>
      <c r="J13" s="14">
        <v>0</v>
      </c>
      <c r="K13" s="13"/>
      <c r="L13" s="14">
        <v>0</v>
      </c>
      <c r="M13" s="33"/>
      <c r="N13" s="14">
        <v>0</v>
      </c>
      <c r="O13" s="13"/>
      <c r="P13" s="14">
        <v>0</v>
      </c>
      <c r="Q13" s="33"/>
      <c r="R13" s="14">
        <v>250</v>
      </c>
      <c r="S13" s="13"/>
      <c r="T13" s="14">
        <v>0</v>
      </c>
      <c r="U13" s="33"/>
      <c r="V13" s="14">
        <v>0</v>
      </c>
      <c r="W13" s="13"/>
      <c r="X13" s="14">
        <v>0</v>
      </c>
      <c r="Y13" s="33"/>
      <c r="Z13" s="14">
        <f>0</f>
        <v>0</v>
      </c>
      <c r="AA13" s="13"/>
      <c r="AB13" s="14">
        <v>250</v>
      </c>
      <c r="AC13" s="57"/>
      <c r="AD13" s="14"/>
    </row>
    <row r="14" spans="1:30" ht="18.75" customHeight="1" x14ac:dyDescent="0.2">
      <c r="A14" s="1"/>
      <c r="B14" s="1"/>
      <c r="C14" s="13" t="s">
        <v>123</v>
      </c>
      <c r="D14" s="14">
        <v>400</v>
      </c>
      <c r="E14" s="14">
        <v>0</v>
      </c>
      <c r="F14" s="14">
        <v>1125</v>
      </c>
      <c r="G14" s="13"/>
      <c r="H14" s="14">
        <v>400</v>
      </c>
      <c r="I14" s="14">
        <v>0</v>
      </c>
      <c r="J14" s="14">
        <v>1300</v>
      </c>
      <c r="K14" s="13"/>
      <c r="L14" s="14">
        <v>1000</v>
      </c>
      <c r="M14" s="33"/>
      <c r="N14" s="14">
        <v>395</v>
      </c>
      <c r="O14" s="13"/>
      <c r="P14" s="14">
        <v>150</v>
      </c>
      <c r="Q14" s="33"/>
      <c r="R14" s="14">
        <v>50</v>
      </c>
      <c r="S14" s="13"/>
      <c r="T14" s="14">
        <v>200</v>
      </c>
      <c r="U14" s="33"/>
      <c r="V14" s="14">
        <v>850</v>
      </c>
      <c r="W14" s="13"/>
      <c r="X14" s="14">
        <v>100</v>
      </c>
      <c r="Y14" s="33"/>
      <c r="Z14" s="14">
        <v>500</v>
      </c>
      <c r="AA14" s="13"/>
      <c r="AB14" s="14">
        <v>750</v>
      </c>
      <c r="AC14" s="57"/>
      <c r="AD14" s="14"/>
    </row>
    <row r="15" spans="1:30" ht="18.75" customHeight="1" x14ac:dyDescent="0.2">
      <c r="A15" s="1"/>
      <c r="B15" s="1"/>
      <c r="C15" s="13" t="s">
        <v>27</v>
      </c>
      <c r="D15" s="14">
        <v>200</v>
      </c>
      <c r="E15" s="14">
        <v>0</v>
      </c>
      <c r="F15" s="14">
        <v>725</v>
      </c>
      <c r="G15" s="13"/>
      <c r="H15" s="14">
        <v>300</v>
      </c>
      <c r="I15" s="14">
        <v>0</v>
      </c>
      <c r="J15" s="14">
        <v>2725</v>
      </c>
      <c r="K15" s="13"/>
      <c r="L15" s="14">
        <v>1000</v>
      </c>
      <c r="M15" s="33"/>
      <c r="N15" s="14">
        <v>1525</v>
      </c>
      <c r="O15" s="13"/>
      <c r="P15" s="14">
        <v>1000</v>
      </c>
      <c r="Q15" s="33"/>
      <c r="R15" s="14">
        <v>250</v>
      </c>
      <c r="S15" s="13"/>
      <c r="T15" s="14">
        <v>300</v>
      </c>
      <c r="U15" s="33"/>
      <c r="V15" s="14">
        <v>200</v>
      </c>
      <c r="W15" s="13"/>
      <c r="X15" s="14">
        <v>250</v>
      </c>
      <c r="Y15" s="33"/>
      <c r="Z15" s="14">
        <v>250</v>
      </c>
      <c r="AA15" s="13"/>
      <c r="AB15" s="14">
        <v>250</v>
      </c>
      <c r="AC15" s="57"/>
      <c r="AD15" s="14"/>
    </row>
    <row r="16" spans="1:30" ht="18.75" customHeight="1" x14ac:dyDescent="0.2">
      <c r="A16" s="1"/>
      <c r="B16" s="1"/>
      <c r="C16" s="13" t="s">
        <v>28</v>
      </c>
      <c r="D16" s="14">
        <v>0</v>
      </c>
      <c r="E16" s="14">
        <v>0</v>
      </c>
      <c r="F16" s="14">
        <v>65</v>
      </c>
      <c r="G16" s="13"/>
      <c r="H16" s="14">
        <v>0</v>
      </c>
      <c r="I16" s="14">
        <v>0</v>
      </c>
      <c r="J16" s="14">
        <v>20</v>
      </c>
      <c r="K16" s="13"/>
      <c r="L16" s="14">
        <v>0</v>
      </c>
      <c r="M16" s="33"/>
      <c r="N16" s="14">
        <v>100</v>
      </c>
      <c r="O16" s="13"/>
      <c r="P16" s="14">
        <v>100</v>
      </c>
      <c r="Q16" s="33"/>
      <c r="R16" s="14">
        <v>140</v>
      </c>
      <c r="S16" s="13"/>
      <c r="T16" s="14">
        <v>100</v>
      </c>
      <c r="U16" s="33"/>
      <c r="V16" s="14">
        <v>95</v>
      </c>
      <c r="W16" s="13"/>
      <c r="X16" s="14">
        <v>100</v>
      </c>
      <c r="Y16" s="33"/>
      <c r="Z16" s="14">
        <v>85</v>
      </c>
      <c r="AA16" s="13"/>
      <c r="AB16" s="14">
        <v>100</v>
      </c>
      <c r="AC16" s="57"/>
      <c r="AD16" s="14"/>
    </row>
    <row r="17" spans="1:30" ht="18.75" customHeight="1" x14ac:dyDescent="0.2">
      <c r="A17" s="1"/>
      <c r="B17" s="1"/>
      <c r="C17" s="13" t="s">
        <v>124</v>
      </c>
      <c r="D17" s="14">
        <v>12500</v>
      </c>
      <c r="E17" s="14">
        <v>0</v>
      </c>
      <c r="F17" s="14">
        <v>12800.15</v>
      </c>
      <c r="G17" s="13"/>
      <c r="H17" s="14">
        <v>12500</v>
      </c>
      <c r="I17" s="14">
        <v>0</v>
      </c>
      <c r="J17" s="14">
        <v>9986.85</v>
      </c>
      <c r="K17" s="13"/>
      <c r="L17" s="14">
        <v>10000</v>
      </c>
      <c r="M17" s="33"/>
      <c r="N17" s="14">
        <v>10306.06</v>
      </c>
      <c r="O17" s="13"/>
      <c r="P17" s="14">
        <v>10000</v>
      </c>
      <c r="Q17" s="33"/>
      <c r="R17" s="14">
        <v>15124.22</v>
      </c>
      <c r="S17" s="13"/>
      <c r="T17" s="14">
        <v>10300</v>
      </c>
      <c r="U17" s="33"/>
      <c r="V17" s="14">
        <v>12688</v>
      </c>
      <c r="W17" s="13"/>
      <c r="X17" s="14">
        <v>12500</v>
      </c>
      <c r="Y17" s="33"/>
      <c r="Z17" s="14">
        <f>0</f>
        <v>0</v>
      </c>
      <c r="AA17" s="13"/>
      <c r="AB17" s="14">
        <v>12000</v>
      </c>
      <c r="AC17" s="57"/>
      <c r="AD17" s="14"/>
    </row>
    <row r="18" spans="1:30" ht="18.75" customHeight="1" x14ac:dyDescent="0.2">
      <c r="A18" s="1"/>
      <c r="B18" s="1"/>
      <c r="C18" s="13" t="s">
        <v>31</v>
      </c>
      <c r="D18" s="14">
        <v>0</v>
      </c>
      <c r="E18" s="14">
        <v>0</v>
      </c>
      <c r="F18" s="14">
        <v>3071.95</v>
      </c>
      <c r="G18" s="13"/>
      <c r="H18" s="14">
        <v>1500</v>
      </c>
      <c r="I18" s="14">
        <v>0</v>
      </c>
      <c r="J18" s="14">
        <v>1950.34</v>
      </c>
      <c r="K18" s="13"/>
      <c r="L18" s="14">
        <v>1250</v>
      </c>
      <c r="M18" s="33"/>
      <c r="N18" s="14">
        <v>1221.69</v>
      </c>
      <c r="O18" s="13"/>
      <c r="P18" s="14">
        <v>1200</v>
      </c>
      <c r="Q18" s="33"/>
      <c r="R18" s="14">
        <v>2300.44</v>
      </c>
      <c r="S18" s="13"/>
      <c r="T18" s="14">
        <v>1200</v>
      </c>
      <c r="U18" s="33"/>
      <c r="V18" s="14">
        <v>48189</v>
      </c>
      <c r="W18" s="13"/>
      <c r="X18" s="14">
        <v>50000</v>
      </c>
      <c r="Y18" s="33"/>
      <c r="Z18" s="14">
        <v>47413</v>
      </c>
      <c r="AA18" s="13"/>
      <c r="AB18" s="14">
        <v>50000</v>
      </c>
      <c r="AC18" s="57"/>
      <c r="AD18" s="14"/>
    </row>
    <row r="19" spans="1:30" ht="18.75" customHeight="1" x14ac:dyDescent="0.2">
      <c r="A19" s="1"/>
      <c r="B19" s="1"/>
      <c r="C19" s="13" t="s">
        <v>32</v>
      </c>
      <c r="D19" s="14">
        <v>800</v>
      </c>
      <c r="E19" s="14">
        <v>0</v>
      </c>
      <c r="F19" s="14">
        <v>982</v>
      </c>
      <c r="G19" s="13"/>
      <c r="H19" s="14">
        <v>750</v>
      </c>
      <c r="I19" s="14">
        <v>0</v>
      </c>
      <c r="J19" s="14">
        <v>1135</v>
      </c>
      <c r="K19" s="13"/>
      <c r="L19" s="14">
        <v>800</v>
      </c>
      <c r="M19" s="33"/>
      <c r="N19" s="14">
        <v>814</v>
      </c>
      <c r="O19" s="13"/>
      <c r="P19" s="14">
        <v>800</v>
      </c>
      <c r="Q19" s="33"/>
      <c r="R19" s="14">
        <v>398</v>
      </c>
      <c r="S19" s="13"/>
      <c r="T19" s="14">
        <v>800</v>
      </c>
      <c r="U19" s="33"/>
      <c r="V19" s="14">
        <v>674</v>
      </c>
      <c r="W19" s="13"/>
      <c r="X19" s="14">
        <v>400</v>
      </c>
      <c r="Y19" s="33"/>
      <c r="Z19" s="14">
        <v>175</v>
      </c>
      <c r="AA19" s="13"/>
      <c r="AB19" s="14">
        <v>300</v>
      </c>
      <c r="AC19" s="57"/>
      <c r="AD19" s="14"/>
    </row>
    <row r="20" spans="1:30" ht="18.75" customHeight="1" x14ac:dyDescent="0.2">
      <c r="A20" s="1"/>
      <c r="B20" s="1"/>
      <c r="C20" s="13" t="s">
        <v>33</v>
      </c>
      <c r="D20" s="14">
        <v>2000</v>
      </c>
      <c r="E20" s="14">
        <v>0</v>
      </c>
      <c r="F20" s="14">
        <v>3167</v>
      </c>
      <c r="G20" s="13"/>
      <c r="H20" s="14">
        <v>1800</v>
      </c>
      <c r="I20" s="14">
        <v>0</v>
      </c>
      <c r="J20" s="14">
        <v>5325</v>
      </c>
      <c r="K20" s="13"/>
      <c r="L20" s="14">
        <v>2400</v>
      </c>
      <c r="M20" s="33"/>
      <c r="N20" s="14">
        <v>4050</v>
      </c>
      <c r="O20" s="13"/>
      <c r="P20" s="14">
        <v>2500</v>
      </c>
      <c r="Q20" s="33"/>
      <c r="R20" s="14">
        <v>2550</v>
      </c>
      <c r="S20" s="13"/>
      <c r="T20" s="14">
        <v>3000</v>
      </c>
      <c r="U20" s="33"/>
      <c r="V20" s="14">
        <v>5125</v>
      </c>
      <c r="W20" s="13"/>
      <c r="X20" s="14">
        <v>2000</v>
      </c>
      <c r="Y20" s="33"/>
      <c r="Z20" s="14">
        <v>1050</v>
      </c>
      <c r="AA20" s="13"/>
      <c r="AB20" s="14">
        <v>2000</v>
      </c>
      <c r="AC20" s="57"/>
      <c r="AD20" s="14"/>
    </row>
    <row r="21" spans="1:30" ht="18.75" customHeight="1" x14ac:dyDescent="0.2">
      <c r="A21" s="1"/>
      <c r="B21" s="1"/>
      <c r="C21" s="13" t="s">
        <v>34</v>
      </c>
      <c r="D21" s="14">
        <v>8000</v>
      </c>
      <c r="E21" s="14">
        <v>0</v>
      </c>
      <c r="F21" s="14">
        <v>13769</v>
      </c>
      <c r="G21" s="13"/>
      <c r="H21" s="14">
        <v>6500</v>
      </c>
      <c r="I21" s="14">
        <v>0</v>
      </c>
      <c r="J21" s="14">
        <v>19397.3</v>
      </c>
      <c r="K21" s="13"/>
      <c r="L21" s="14">
        <v>7500</v>
      </c>
      <c r="M21" s="33"/>
      <c r="N21" s="14">
        <v>37756</v>
      </c>
      <c r="O21" s="13"/>
      <c r="P21" s="14">
        <v>18000</v>
      </c>
      <c r="Q21" s="33"/>
      <c r="R21" s="14">
        <v>37092</v>
      </c>
      <c r="S21" s="13"/>
      <c r="T21" s="14">
        <v>15000</v>
      </c>
      <c r="U21" s="33"/>
      <c r="V21" s="14">
        <v>42184</v>
      </c>
      <c r="W21" s="13"/>
      <c r="X21" s="14">
        <v>30000</v>
      </c>
      <c r="Y21" s="33"/>
      <c r="Z21" s="14">
        <v>13636</v>
      </c>
      <c r="AA21" s="13"/>
      <c r="AB21" s="14">
        <v>15000</v>
      </c>
      <c r="AC21" s="57"/>
      <c r="AD21" s="14"/>
    </row>
    <row r="22" spans="1:30" ht="18.75" customHeight="1" x14ac:dyDescent="0.2">
      <c r="A22" s="1"/>
      <c r="B22" s="1"/>
      <c r="C22" s="13" t="s">
        <v>125</v>
      </c>
      <c r="D22" s="14">
        <v>0</v>
      </c>
      <c r="E22" s="14">
        <v>0</v>
      </c>
      <c r="F22" s="14">
        <v>550</v>
      </c>
      <c r="G22" s="13"/>
      <c r="H22" s="14">
        <v>0</v>
      </c>
      <c r="I22" s="14">
        <v>0</v>
      </c>
      <c r="J22" s="14">
        <v>450</v>
      </c>
      <c r="K22" s="13"/>
      <c r="L22" s="14">
        <v>500</v>
      </c>
      <c r="M22" s="33"/>
      <c r="N22" s="14">
        <v>1100</v>
      </c>
      <c r="O22" s="13"/>
      <c r="P22" s="14">
        <v>500</v>
      </c>
      <c r="Q22" s="33"/>
      <c r="R22" s="14">
        <v>550</v>
      </c>
      <c r="S22" s="13"/>
      <c r="T22" s="14">
        <v>250</v>
      </c>
      <c r="U22" s="33"/>
      <c r="V22" s="14">
        <v>150</v>
      </c>
      <c r="W22" s="13"/>
      <c r="X22" s="14">
        <v>250</v>
      </c>
      <c r="Y22" s="33"/>
      <c r="Z22" s="14">
        <v>150</v>
      </c>
      <c r="AA22" s="13"/>
      <c r="AB22" s="14">
        <v>100</v>
      </c>
      <c r="AC22" s="57"/>
      <c r="AD22" s="14"/>
    </row>
    <row r="23" spans="1:30" ht="18.75" customHeight="1" x14ac:dyDescent="0.2">
      <c r="A23" s="1"/>
      <c r="B23" s="1"/>
      <c r="C23" s="13" t="s">
        <v>126</v>
      </c>
      <c r="D23" s="14">
        <v>83000</v>
      </c>
      <c r="E23" s="14">
        <v>0</v>
      </c>
      <c r="F23" s="14">
        <v>88494</v>
      </c>
      <c r="G23" s="13"/>
      <c r="H23" s="14">
        <v>90000</v>
      </c>
      <c r="I23" s="14">
        <v>0</v>
      </c>
      <c r="J23" s="14">
        <v>110276</v>
      </c>
      <c r="K23" s="13"/>
      <c r="L23" s="14">
        <v>85000</v>
      </c>
      <c r="M23" s="33"/>
      <c r="N23" s="14">
        <v>75504.53</v>
      </c>
      <c r="O23" s="13"/>
      <c r="P23" s="14">
        <v>100000</v>
      </c>
      <c r="Q23" s="33"/>
      <c r="R23" s="14">
        <v>138161</v>
      </c>
      <c r="S23" s="13"/>
      <c r="T23" s="14">
        <v>100000</v>
      </c>
      <c r="U23" s="33"/>
      <c r="V23" s="14">
        <v>140820</v>
      </c>
      <c r="W23" s="13"/>
      <c r="X23" s="14">
        <v>120000</v>
      </c>
      <c r="Y23" s="33"/>
      <c r="Z23" s="14">
        <v>28457</v>
      </c>
      <c r="AA23" s="13"/>
      <c r="AB23" s="14">
        <v>120000</v>
      </c>
      <c r="AC23" s="57"/>
      <c r="AD23" s="14"/>
    </row>
    <row r="24" spans="1:30" ht="18.75" hidden="1" customHeight="1" x14ac:dyDescent="0.2">
      <c r="A24" s="1"/>
      <c r="B24" s="1"/>
      <c r="C24" s="13" t="s">
        <v>35</v>
      </c>
      <c r="D24" s="14">
        <v>0</v>
      </c>
      <c r="E24" s="14">
        <v>0</v>
      </c>
      <c r="F24" s="14">
        <v>0</v>
      </c>
      <c r="G24" s="13"/>
      <c r="H24" s="14">
        <v>0</v>
      </c>
      <c r="I24" s="14">
        <v>0</v>
      </c>
      <c r="J24" s="14">
        <v>0</v>
      </c>
      <c r="K24" s="13"/>
      <c r="L24" s="14">
        <v>0</v>
      </c>
      <c r="M24" s="33"/>
      <c r="N24" s="14">
        <v>0</v>
      </c>
      <c r="O24" s="13"/>
      <c r="P24" s="14">
        <v>0</v>
      </c>
      <c r="Q24" s="33"/>
      <c r="R24" s="14">
        <v>0</v>
      </c>
      <c r="S24" s="13"/>
      <c r="T24" s="14">
        <v>0</v>
      </c>
      <c r="U24" s="33"/>
      <c r="V24" s="14"/>
      <c r="W24" s="13"/>
      <c r="X24" s="14">
        <v>0</v>
      </c>
      <c r="Y24" s="33"/>
      <c r="Z24" s="14">
        <f>0</f>
        <v>0</v>
      </c>
      <c r="AA24" s="13"/>
      <c r="AB24" s="14">
        <f>0</f>
        <v>0</v>
      </c>
      <c r="AC24" s="57"/>
      <c r="AD24" s="14"/>
    </row>
    <row r="25" spans="1:30" ht="18.75" customHeight="1" x14ac:dyDescent="0.2">
      <c r="A25" s="1"/>
      <c r="B25" s="1"/>
      <c r="C25" s="13" t="s">
        <v>36</v>
      </c>
      <c r="D25" s="14">
        <v>0</v>
      </c>
      <c r="E25" s="14">
        <v>0</v>
      </c>
      <c r="F25" s="14">
        <v>0</v>
      </c>
      <c r="G25" s="13"/>
      <c r="H25" s="14">
        <v>0</v>
      </c>
      <c r="I25" s="14">
        <v>0</v>
      </c>
      <c r="J25" s="14">
        <v>0</v>
      </c>
      <c r="K25" s="13"/>
      <c r="L25" s="14">
        <v>0</v>
      </c>
      <c r="M25" s="33"/>
      <c r="N25" s="14">
        <v>0</v>
      </c>
      <c r="O25" s="13"/>
      <c r="P25" s="14">
        <v>0</v>
      </c>
      <c r="Q25" s="33"/>
      <c r="R25" s="14">
        <v>670.6</v>
      </c>
      <c r="S25" s="13"/>
      <c r="T25" s="14">
        <v>0</v>
      </c>
      <c r="U25" s="33"/>
      <c r="V25" s="14">
        <v>596</v>
      </c>
      <c r="W25" s="13"/>
      <c r="X25" s="14">
        <v>0</v>
      </c>
      <c r="Y25" s="33"/>
      <c r="Z25" s="14">
        <f>0</f>
        <v>0</v>
      </c>
      <c r="AA25" s="13"/>
      <c r="AB25" s="14">
        <f>0</f>
        <v>0</v>
      </c>
      <c r="AC25" s="57"/>
      <c r="AD25" s="14"/>
    </row>
    <row r="26" spans="1:30" ht="18.75" hidden="1" customHeight="1" x14ac:dyDescent="0.2">
      <c r="A26" s="1"/>
      <c r="B26" s="1"/>
      <c r="C26" s="13" t="s">
        <v>37</v>
      </c>
      <c r="D26" s="14">
        <v>0</v>
      </c>
      <c r="E26" s="14">
        <v>0</v>
      </c>
      <c r="F26" s="14">
        <v>0</v>
      </c>
      <c r="G26" s="13"/>
      <c r="H26" s="14">
        <v>0</v>
      </c>
      <c r="I26" s="14">
        <v>0</v>
      </c>
      <c r="J26" s="14">
        <v>0</v>
      </c>
      <c r="K26" s="13"/>
      <c r="L26" s="14">
        <v>0</v>
      </c>
      <c r="M26" s="33"/>
      <c r="N26" s="14">
        <v>0</v>
      </c>
      <c r="O26" s="13"/>
      <c r="P26" s="14">
        <v>0</v>
      </c>
      <c r="Q26" s="33"/>
      <c r="R26" s="14">
        <v>0</v>
      </c>
      <c r="S26" s="13"/>
      <c r="T26" s="14">
        <v>0</v>
      </c>
      <c r="U26" s="33"/>
      <c r="V26" s="14"/>
      <c r="W26" s="13"/>
      <c r="X26" s="14">
        <v>0</v>
      </c>
      <c r="Y26" s="33"/>
      <c r="Z26" s="14">
        <f>0</f>
        <v>0</v>
      </c>
      <c r="AA26" s="13"/>
      <c r="AB26" s="14">
        <f>0</f>
        <v>0</v>
      </c>
      <c r="AC26" s="57"/>
      <c r="AD26" s="14"/>
    </row>
    <row r="27" spans="1:30" ht="18.75" hidden="1" customHeight="1" x14ac:dyDescent="0.2">
      <c r="A27" s="1"/>
      <c r="B27" s="1"/>
      <c r="C27" s="13" t="s">
        <v>38</v>
      </c>
      <c r="D27" s="14">
        <v>0</v>
      </c>
      <c r="E27" s="14">
        <v>0</v>
      </c>
      <c r="F27" s="14">
        <v>95.58</v>
      </c>
      <c r="G27" s="13"/>
      <c r="H27" s="14">
        <v>0</v>
      </c>
      <c r="I27" s="14">
        <v>0</v>
      </c>
      <c r="J27" s="14">
        <v>2596.36</v>
      </c>
      <c r="K27" s="13"/>
      <c r="L27" s="14">
        <v>0</v>
      </c>
      <c r="M27" s="33"/>
      <c r="N27" s="14">
        <v>778.94</v>
      </c>
      <c r="O27" s="13"/>
      <c r="P27" s="14">
        <v>0</v>
      </c>
      <c r="Q27" s="33"/>
      <c r="R27" s="14">
        <v>0</v>
      </c>
      <c r="S27" s="13"/>
      <c r="T27" s="14">
        <v>0</v>
      </c>
      <c r="U27" s="33"/>
      <c r="V27" s="14"/>
      <c r="W27" s="13"/>
      <c r="X27" s="14">
        <v>0</v>
      </c>
      <c r="Y27" s="33"/>
      <c r="Z27" s="14">
        <f>0</f>
        <v>0</v>
      </c>
      <c r="AA27" s="13"/>
      <c r="AB27" s="14">
        <f>0</f>
        <v>0</v>
      </c>
      <c r="AC27" s="57"/>
      <c r="AD27" s="14"/>
    </row>
    <row r="28" spans="1:30" ht="18.75" customHeight="1" x14ac:dyDescent="0.2">
      <c r="A28" s="1"/>
      <c r="B28" s="1"/>
      <c r="C28" s="13" t="s">
        <v>39</v>
      </c>
      <c r="D28" s="14">
        <v>0</v>
      </c>
      <c r="E28" s="14">
        <v>0</v>
      </c>
      <c r="F28" s="14">
        <v>1551.55</v>
      </c>
      <c r="G28" s="13"/>
      <c r="H28" s="14">
        <v>0</v>
      </c>
      <c r="I28" s="14">
        <v>0</v>
      </c>
      <c r="J28" s="14">
        <v>300</v>
      </c>
      <c r="K28" s="13"/>
      <c r="L28" s="14">
        <v>0</v>
      </c>
      <c r="M28" s="33"/>
      <c r="N28" s="14">
        <v>411.61</v>
      </c>
      <c r="O28" s="13"/>
      <c r="P28" s="14">
        <v>0</v>
      </c>
      <c r="Q28" s="33"/>
      <c r="R28" s="14">
        <v>72.17</v>
      </c>
      <c r="S28" s="13"/>
      <c r="T28" s="14">
        <v>0</v>
      </c>
      <c r="U28" s="33"/>
      <c r="V28" s="14">
        <v>519.4</v>
      </c>
      <c r="W28" s="13"/>
      <c r="X28" s="14">
        <v>0</v>
      </c>
      <c r="Y28" s="33"/>
      <c r="Z28" s="14">
        <v>388.37</v>
      </c>
      <c r="AA28" s="13"/>
      <c r="AB28" s="14">
        <f>0</f>
        <v>0</v>
      </c>
      <c r="AC28" s="57"/>
      <c r="AD28" s="14"/>
    </row>
    <row r="29" spans="1:30" ht="18.75" customHeight="1" x14ac:dyDescent="0.2">
      <c r="A29" s="1"/>
      <c r="B29" s="1"/>
      <c r="C29" s="13" t="s">
        <v>2</v>
      </c>
      <c r="D29" s="14">
        <v>0</v>
      </c>
      <c r="E29" s="14">
        <v>0</v>
      </c>
      <c r="F29" s="14">
        <v>0</v>
      </c>
      <c r="G29" s="13"/>
      <c r="H29" s="14">
        <v>0</v>
      </c>
      <c r="I29" s="14">
        <v>0</v>
      </c>
      <c r="J29" s="14">
        <v>0</v>
      </c>
      <c r="K29" s="13"/>
      <c r="L29" s="14">
        <v>0</v>
      </c>
      <c r="M29" s="33"/>
      <c r="N29" s="14">
        <v>750</v>
      </c>
      <c r="O29" s="13"/>
      <c r="P29" s="14">
        <v>0</v>
      </c>
      <c r="Q29" s="33"/>
      <c r="R29" s="14">
        <v>0</v>
      </c>
      <c r="S29" s="13"/>
      <c r="T29" s="14">
        <v>0</v>
      </c>
      <c r="U29" s="33"/>
      <c r="V29" s="14">
        <v>2500</v>
      </c>
      <c r="W29" s="13"/>
      <c r="X29" s="14">
        <v>0</v>
      </c>
      <c r="Y29" s="33"/>
      <c r="Z29" s="14">
        <v>1250</v>
      </c>
      <c r="AA29" s="13"/>
      <c r="AB29" s="14">
        <f>0</f>
        <v>0</v>
      </c>
      <c r="AC29" s="57"/>
      <c r="AD29" s="14"/>
    </row>
    <row r="30" spans="1:30" ht="18.75" customHeight="1" x14ac:dyDescent="0.2">
      <c r="A30" s="1"/>
      <c r="B30" s="1"/>
      <c r="C30" s="13" t="s">
        <v>114</v>
      </c>
      <c r="D30" s="14">
        <v>0</v>
      </c>
      <c r="E30" s="14"/>
      <c r="F30" s="14">
        <v>0</v>
      </c>
      <c r="G30" s="13"/>
      <c r="H30" s="14">
        <v>0</v>
      </c>
      <c r="I30" s="14"/>
      <c r="J30" s="14">
        <v>0</v>
      </c>
      <c r="K30" s="13"/>
      <c r="L30" s="14">
        <v>0</v>
      </c>
      <c r="M30" s="33"/>
      <c r="N30" s="14">
        <v>0</v>
      </c>
      <c r="O30" s="13"/>
      <c r="P30" s="14">
        <v>0</v>
      </c>
      <c r="Q30" s="33"/>
      <c r="R30" s="14">
        <v>1658.25</v>
      </c>
      <c r="S30" s="13"/>
      <c r="T30" s="14">
        <v>2000</v>
      </c>
      <c r="U30" s="33"/>
      <c r="V30" s="14">
        <v>4873</v>
      </c>
      <c r="W30" s="13"/>
      <c r="X30" s="14">
        <v>0</v>
      </c>
      <c r="Y30" s="33"/>
      <c r="Z30" s="14">
        <v>1272</v>
      </c>
      <c r="AA30" s="13"/>
      <c r="AB30" s="14">
        <f>0</f>
        <v>0</v>
      </c>
      <c r="AC30" s="57"/>
      <c r="AD30" s="14"/>
    </row>
    <row r="31" spans="1:30" ht="18.75" customHeight="1" x14ac:dyDescent="0.2">
      <c r="A31" s="1"/>
      <c r="B31" s="1"/>
      <c r="C31" s="13" t="s">
        <v>109</v>
      </c>
      <c r="D31" s="14">
        <v>0</v>
      </c>
      <c r="E31" s="14"/>
      <c r="F31" s="14">
        <v>4935</v>
      </c>
      <c r="G31" s="13"/>
      <c r="H31" s="14">
        <v>0</v>
      </c>
      <c r="I31" s="14"/>
      <c r="J31" s="14">
        <v>4935</v>
      </c>
      <c r="K31" s="13"/>
      <c r="L31" s="14">
        <v>0</v>
      </c>
      <c r="M31" s="33"/>
      <c r="N31" s="14">
        <v>4935</v>
      </c>
      <c r="O31" s="13"/>
      <c r="P31" s="14"/>
      <c r="Q31" s="33"/>
      <c r="R31" s="14">
        <v>4935</v>
      </c>
      <c r="S31" s="13"/>
      <c r="T31" s="14">
        <v>4935</v>
      </c>
      <c r="U31" s="33"/>
      <c r="V31" s="14">
        <v>4935</v>
      </c>
      <c r="W31" s="13"/>
      <c r="X31" s="14">
        <v>4935</v>
      </c>
      <c r="Y31" s="33"/>
      <c r="Z31" s="14">
        <f>0</f>
        <v>0</v>
      </c>
      <c r="AA31" s="13"/>
      <c r="AB31" s="14">
        <v>4935</v>
      </c>
      <c r="AC31" s="57"/>
      <c r="AD31" s="14"/>
    </row>
    <row r="32" spans="1:30" ht="18.75" customHeight="1" x14ac:dyDescent="0.2">
      <c r="A32" s="1"/>
      <c r="B32" s="1"/>
      <c r="C32" s="13" t="s">
        <v>40</v>
      </c>
      <c r="D32" s="14">
        <v>0</v>
      </c>
      <c r="E32" s="14">
        <v>0</v>
      </c>
      <c r="F32" s="14">
        <v>7.98</v>
      </c>
      <c r="G32" s="13"/>
      <c r="H32" s="14">
        <v>0</v>
      </c>
      <c r="I32" s="14">
        <v>0</v>
      </c>
      <c r="J32" s="14">
        <f>82.2+6500</f>
        <v>6582.2</v>
      </c>
      <c r="K32" s="13"/>
      <c r="L32" s="14">
        <v>0</v>
      </c>
      <c r="M32" s="33"/>
      <c r="N32" s="14">
        <f>840+300</f>
        <v>1140</v>
      </c>
      <c r="O32" s="13"/>
      <c r="P32" s="14">
        <v>0</v>
      </c>
      <c r="Q32" s="33"/>
      <c r="R32" s="14">
        <v>2300.21</v>
      </c>
      <c r="S32" s="13"/>
      <c r="T32" s="14">
        <v>1000</v>
      </c>
      <c r="U32" s="33"/>
      <c r="V32" s="14">
        <v>1100</v>
      </c>
      <c r="W32" s="13"/>
      <c r="X32" s="14">
        <v>0</v>
      </c>
      <c r="Y32" s="33"/>
      <c r="Z32" s="14">
        <f>11395+275</f>
        <v>11670</v>
      </c>
      <c r="AA32" s="13"/>
      <c r="AB32" s="14">
        <f>0</f>
        <v>0</v>
      </c>
      <c r="AC32" s="57"/>
      <c r="AD32" s="14"/>
    </row>
    <row r="33" spans="1:32" ht="18.75" customHeight="1" x14ac:dyDescent="0.2">
      <c r="A33" s="1"/>
      <c r="B33" s="1"/>
      <c r="C33" s="13" t="s">
        <v>143</v>
      </c>
      <c r="D33" s="14">
        <v>4935</v>
      </c>
      <c r="E33" s="14">
        <v>0</v>
      </c>
      <c r="F33" s="14">
        <v>0</v>
      </c>
      <c r="G33" s="13"/>
      <c r="H33" s="14">
        <v>4935</v>
      </c>
      <c r="I33" s="14">
        <v>0</v>
      </c>
      <c r="J33" s="14">
        <v>0</v>
      </c>
      <c r="K33" s="13"/>
      <c r="L33" s="14">
        <v>4935</v>
      </c>
      <c r="M33" s="33"/>
      <c r="N33" s="14">
        <v>0</v>
      </c>
      <c r="O33" s="13"/>
      <c r="P33" s="14">
        <v>4935</v>
      </c>
      <c r="Q33" s="33"/>
      <c r="R33" s="14">
        <v>0</v>
      </c>
      <c r="S33" s="13"/>
      <c r="T33" s="14">
        <v>0</v>
      </c>
      <c r="U33" s="33"/>
      <c r="V33" s="14"/>
      <c r="W33" s="13"/>
      <c r="X33" s="14">
        <v>0</v>
      </c>
      <c r="Y33" s="33"/>
      <c r="Z33" s="14">
        <f>0</f>
        <v>0</v>
      </c>
      <c r="AA33" s="13"/>
      <c r="AB33" s="14">
        <f>0</f>
        <v>0</v>
      </c>
      <c r="AC33" s="57"/>
      <c r="AD33" s="14"/>
    </row>
    <row r="34" spans="1:32" ht="18.75" customHeight="1" x14ac:dyDescent="0.2">
      <c r="A34" s="1"/>
      <c r="B34" s="1"/>
      <c r="C34" s="13" t="s">
        <v>41</v>
      </c>
      <c r="D34" s="14">
        <v>32000</v>
      </c>
      <c r="E34" s="14">
        <v>0</v>
      </c>
      <c r="F34" s="14">
        <v>29976.47</v>
      </c>
      <c r="G34" s="13"/>
      <c r="H34" s="14">
        <v>30000</v>
      </c>
      <c r="I34" s="14">
        <v>0</v>
      </c>
      <c r="J34" s="14">
        <v>51453.279999999999</v>
      </c>
      <c r="K34" s="13"/>
      <c r="L34" s="14">
        <v>45000</v>
      </c>
      <c r="M34" s="33"/>
      <c r="N34" s="14">
        <v>90486.62</v>
      </c>
      <c r="O34" s="13"/>
      <c r="P34" s="14">
        <v>55000</v>
      </c>
      <c r="Q34" s="33"/>
      <c r="R34" s="14">
        <v>106773.61</v>
      </c>
      <c r="S34" s="13"/>
      <c r="T34" s="14">
        <v>60000</v>
      </c>
      <c r="U34" s="33"/>
      <c r="V34" s="14">
        <v>64892</v>
      </c>
      <c r="W34" s="13"/>
      <c r="X34" s="14">
        <v>60000</v>
      </c>
      <c r="Y34" s="33"/>
      <c r="Z34" s="14">
        <v>16765</v>
      </c>
      <c r="AA34" s="13"/>
      <c r="AB34" s="14">
        <v>45000</v>
      </c>
      <c r="AC34" s="57"/>
      <c r="AD34" s="14"/>
    </row>
    <row r="35" spans="1:32" ht="18.75" customHeight="1" x14ac:dyDescent="0.2">
      <c r="A35" s="1"/>
      <c r="B35" s="1"/>
      <c r="C35" s="13" t="s">
        <v>115</v>
      </c>
      <c r="D35" s="14">
        <v>0</v>
      </c>
      <c r="E35" s="14"/>
      <c r="F35" s="14">
        <v>0</v>
      </c>
      <c r="G35" s="13"/>
      <c r="H35" s="14">
        <v>0</v>
      </c>
      <c r="I35" s="14"/>
      <c r="J35" s="14">
        <v>0</v>
      </c>
      <c r="K35" s="13"/>
      <c r="L35" s="14">
        <v>0</v>
      </c>
      <c r="M35" s="33"/>
      <c r="N35" s="14">
        <v>0</v>
      </c>
      <c r="O35" s="13"/>
      <c r="P35" s="14">
        <v>0</v>
      </c>
      <c r="Q35" s="33"/>
      <c r="R35" s="14">
        <v>1325</v>
      </c>
      <c r="S35" s="13"/>
      <c r="T35" s="14">
        <v>0</v>
      </c>
      <c r="U35" s="33"/>
      <c r="V35" s="14"/>
      <c r="W35" s="13"/>
      <c r="X35" s="14">
        <v>0</v>
      </c>
      <c r="Y35" s="33"/>
      <c r="Z35" s="14">
        <f>0</f>
        <v>0</v>
      </c>
      <c r="AA35" s="13"/>
      <c r="AB35" s="14">
        <f>0</f>
        <v>0</v>
      </c>
      <c r="AC35" s="57"/>
      <c r="AD35" s="14"/>
    </row>
    <row r="36" spans="1:32" ht="18.75" hidden="1" customHeight="1" x14ac:dyDescent="0.2">
      <c r="A36" s="1"/>
      <c r="B36" s="1"/>
      <c r="C36" s="13" t="s">
        <v>42</v>
      </c>
      <c r="D36" s="14">
        <v>0</v>
      </c>
      <c r="E36" s="14">
        <v>0</v>
      </c>
      <c r="F36" s="14">
        <v>3625.41</v>
      </c>
      <c r="G36" s="13"/>
      <c r="H36" s="14">
        <v>0</v>
      </c>
      <c r="I36" s="14">
        <v>0</v>
      </c>
      <c r="J36" s="14">
        <v>0</v>
      </c>
      <c r="K36" s="13"/>
      <c r="L36" s="14">
        <v>0</v>
      </c>
      <c r="M36" s="33"/>
      <c r="N36" s="14">
        <v>0</v>
      </c>
      <c r="O36" s="13"/>
      <c r="P36" s="14">
        <v>0</v>
      </c>
      <c r="Q36" s="33"/>
      <c r="R36" s="14">
        <v>0</v>
      </c>
      <c r="S36" s="13"/>
      <c r="T36" s="14"/>
      <c r="U36" s="33"/>
      <c r="V36" s="14"/>
      <c r="W36" s="13"/>
      <c r="X36" s="14"/>
      <c r="Y36" s="33"/>
      <c r="Z36" s="14">
        <f>0</f>
        <v>0</v>
      </c>
      <c r="AA36" s="13"/>
      <c r="AB36" s="14">
        <f>0</f>
        <v>0</v>
      </c>
      <c r="AC36" s="57"/>
      <c r="AD36" s="14"/>
    </row>
    <row r="37" spans="1:32" ht="18.75" hidden="1" customHeight="1" x14ac:dyDescent="0.2">
      <c r="A37" s="1"/>
      <c r="B37" s="1"/>
      <c r="C37" s="13" t="s">
        <v>43</v>
      </c>
      <c r="D37" s="14">
        <v>0</v>
      </c>
      <c r="E37" s="14">
        <v>0</v>
      </c>
      <c r="F37" s="14">
        <v>0</v>
      </c>
      <c r="G37" s="13"/>
      <c r="H37" s="14">
        <v>0</v>
      </c>
      <c r="I37" s="14">
        <v>0</v>
      </c>
      <c r="J37" s="14">
        <v>0</v>
      </c>
      <c r="K37" s="13"/>
      <c r="L37" s="14">
        <v>0</v>
      </c>
      <c r="M37" s="33"/>
      <c r="N37" s="14">
        <v>0</v>
      </c>
      <c r="O37" s="13"/>
      <c r="P37" s="14">
        <v>0</v>
      </c>
      <c r="Q37" s="33"/>
      <c r="R37" s="14">
        <v>0</v>
      </c>
      <c r="S37" s="13"/>
      <c r="T37" s="14"/>
      <c r="U37" s="33"/>
      <c r="V37" s="14"/>
      <c r="W37" s="13"/>
      <c r="X37" s="14"/>
      <c r="Y37" s="33"/>
      <c r="Z37" s="14">
        <f>0</f>
        <v>0</v>
      </c>
      <c r="AA37" s="13"/>
      <c r="AB37" s="14">
        <f>0</f>
        <v>0</v>
      </c>
      <c r="AC37" s="57"/>
      <c r="AD37" s="14"/>
    </row>
    <row r="38" spans="1:32" ht="18.75" hidden="1" customHeight="1" x14ac:dyDescent="0.2">
      <c r="A38" s="1"/>
      <c r="B38" s="1"/>
      <c r="C38" s="13" t="s">
        <v>44</v>
      </c>
      <c r="D38" s="14">
        <v>0</v>
      </c>
      <c r="E38" s="14">
        <v>0</v>
      </c>
      <c r="F38" s="14">
        <v>0</v>
      </c>
      <c r="G38" s="13"/>
      <c r="H38" s="14">
        <v>0</v>
      </c>
      <c r="I38" s="14">
        <v>0</v>
      </c>
      <c r="J38" s="14">
        <v>0</v>
      </c>
      <c r="K38" s="13"/>
      <c r="L38" s="14">
        <v>0</v>
      </c>
      <c r="M38" s="33"/>
      <c r="N38" s="14">
        <v>0</v>
      </c>
      <c r="O38" s="13"/>
      <c r="P38" s="14">
        <v>0</v>
      </c>
      <c r="Q38" s="33"/>
      <c r="R38" s="14">
        <v>0</v>
      </c>
      <c r="S38" s="13"/>
      <c r="T38" s="14"/>
      <c r="U38" s="33"/>
      <c r="V38" s="14"/>
      <c r="W38" s="13"/>
      <c r="X38" s="14"/>
      <c r="Y38" s="33"/>
      <c r="Z38" s="14">
        <f>0</f>
        <v>0</v>
      </c>
      <c r="AA38" s="13"/>
      <c r="AB38" s="14">
        <f>0</f>
        <v>0</v>
      </c>
      <c r="AC38" s="57"/>
      <c r="AD38" s="14"/>
    </row>
    <row r="39" spans="1:32" ht="18.75" customHeight="1" x14ac:dyDescent="0.2">
      <c r="A39" s="1"/>
      <c r="B39" s="1"/>
      <c r="C39" s="13" t="s">
        <v>112</v>
      </c>
      <c r="D39" s="14"/>
      <c r="E39" s="14"/>
      <c r="F39" s="14"/>
      <c r="G39" s="13"/>
      <c r="H39" s="14"/>
      <c r="I39" s="14"/>
      <c r="J39" s="14"/>
      <c r="K39" s="13"/>
      <c r="L39" s="14">
        <v>0</v>
      </c>
      <c r="M39" s="33"/>
      <c r="N39" s="14">
        <v>3639</v>
      </c>
      <c r="O39" s="13"/>
      <c r="P39" s="14">
        <v>0</v>
      </c>
      <c r="Q39" s="33"/>
      <c r="R39" s="14">
        <v>0</v>
      </c>
      <c r="S39" s="13"/>
      <c r="T39" s="14">
        <v>0</v>
      </c>
      <c r="U39" s="33"/>
      <c r="V39" s="14">
        <v>0</v>
      </c>
      <c r="W39" s="13"/>
      <c r="X39" s="14">
        <v>0</v>
      </c>
      <c r="Y39" s="33"/>
      <c r="Z39" s="14">
        <v>10000</v>
      </c>
      <c r="AA39" s="13"/>
      <c r="AB39" s="14">
        <f>0</f>
        <v>0</v>
      </c>
      <c r="AC39" s="57"/>
      <c r="AD39" s="14"/>
    </row>
    <row r="40" spans="1:32" ht="18.75" customHeight="1" x14ac:dyDescent="0.2">
      <c r="A40" s="1"/>
      <c r="B40" s="1"/>
      <c r="C40" s="13" t="s">
        <v>166</v>
      </c>
      <c r="D40" s="14"/>
      <c r="E40" s="14"/>
      <c r="F40" s="14"/>
      <c r="G40" s="13"/>
      <c r="H40" s="14"/>
      <c r="I40" s="14"/>
      <c r="J40" s="14"/>
      <c r="K40" s="13"/>
      <c r="L40" s="14"/>
      <c r="M40" s="33"/>
      <c r="N40" s="14"/>
      <c r="O40" s="13"/>
      <c r="P40" s="14">
        <v>0</v>
      </c>
      <c r="Q40" s="33"/>
      <c r="R40" s="14">
        <v>0</v>
      </c>
      <c r="S40" s="13"/>
      <c r="T40" s="14"/>
      <c r="U40" s="33"/>
      <c r="V40" s="14">
        <v>8500</v>
      </c>
      <c r="W40" s="13"/>
      <c r="X40" s="14"/>
      <c r="Y40" s="33"/>
      <c r="Z40" s="14"/>
      <c r="AA40" s="13"/>
      <c r="AB40" s="14"/>
      <c r="AC40" s="57"/>
      <c r="AD40" s="14"/>
    </row>
    <row r="41" spans="1:32" ht="18.75" customHeight="1" x14ac:dyDescent="0.2">
      <c r="A41" s="1"/>
      <c r="B41" s="1"/>
      <c r="C41" s="13" t="s">
        <v>116</v>
      </c>
      <c r="D41" s="14">
        <v>0</v>
      </c>
      <c r="E41" s="14"/>
      <c r="F41" s="14">
        <v>0</v>
      </c>
      <c r="G41" s="13"/>
      <c r="H41" s="14">
        <v>0</v>
      </c>
      <c r="I41" s="14"/>
      <c r="J41" s="14">
        <v>0</v>
      </c>
      <c r="K41" s="13"/>
      <c r="L41" s="14">
        <v>0</v>
      </c>
      <c r="M41" s="33"/>
      <c r="N41" s="14">
        <v>0</v>
      </c>
      <c r="O41" s="13"/>
      <c r="P41" s="14">
        <v>0</v>
      </c>
      <c r="Q41" s="33"/>
      <c r="R41" s="14">
        <v>100</v>
      </c>
      <c r="S41" s="13"/>
      <c r="T41" s="14">
        <v>0</v>
      </c>
      <c r="U41" s="33"/>
      <c r="V41" s="14">
        <v>0</v>
      </c>
      <c r="W41" s="13"/>
      <c r="X41" s="14">
        <v>0</v>
      </c>
      <c r="Y41" s="33"/>
      <c r="Z41" s="14">
        <f>0</f>
        <v>0</v>
      </c>
      <c r="AA41" s="13"/>
      <c r="AB41" s="14">
        <f>0</f>
        <v>0</v>
      </c>
      <c r="AC41" s="57"/>
      <c r="AD41" s="14"/>
    </row>
    <row r="42" spans="1:32" ht="18.75" hidden="1" customHeight="1" x14ac:dyDescent="0.2">
      <c r="A42" s="1"/>
      <c r="B42" s="1"/>
      <c r="C42" s="13" t="s">
        <v>45</v>
      </c>
      <c r="D42" s="14">
        <v>0</v>
      </c>
      <c r="E42" s="14">
        <v>0</v>
      </c>
      <c r="F42" s="14">
        <v>0</v>
      </c>
      <c r="G42" s="13"/>
      <c r="H42" s="14">
        <v>0</v>
      </c>
      <c r="I42" s="14">
        <v>0</v>
      </c>
      <c r="J42" s="14">
        <v>0</v>
      </c>
      <c r="K42" s="13"/>
      <c r="L42" s="14">
        <v>0</v>
      </c>
      <c r="M42" s="33"/>
      <c r="N42" s="14">
        <v>0</v>
      </c>
      <c r="O42" s="13"/>
      <c r="P42" s="14">
        <v>0</v>
      </c>
      <c r="Q42" s="33"/>
      <c r="R42" s="14">
        <v>0</v>
      </c>
      <c r="S42" s="13"/>
      <c r="T42" s="14"/>
      <c r="U42" s="33"/>
      <c r="V42" s="14"/>
      <c r="W42" s="13"/>
      <c r="X42" s="14"/>
      <c r="Y42" s="33"/>
      <c r="Z42" s="14">
        <f>0</f>
        <v>0</v>
      </c>
      <c r="AA42" s="13"/>
      <c r="AB42" s="14">
        <f>0</f>
        <v>0</v>
      </c>
      <c r="AC42" s="57"/>
      <c r="AD42" s="14"/>
    </row>
    <row r="43" spans="1:32" ht="18.75" customHeight="1" x14ac:dyDescent="0.2">
      <c r="A43" s="1"/>
      <c r="B43" s="1"/>
      <c r="C43" s="13" t="s">
        <v>113</v>
      </c>
      <c r="D43" s="14">
        <v>0</v>
      </c>
      <c r="E43" s="14"/>
      <c r="F43" s="14">
        <v>0</v>
      </c>
      <c r="G43" s="13"/>
      <c r="H43" s="14">
        <v>0</v>
      </c>
      <c r="I43" s="14"/>
      <c r="J43" s="14">
        <v>0</v>
      </c>
      <c r="K43" s="13"/>
      <c r="L43" s="14">
        <v>0</v>
      </c>
      <c r="M43" s="33"/>
      <c r="N43" s="14">
        <v>12500</v>
      </c>
      <c r="O43" s="13"/>
      <c r="P43" s="14">
        <v>0</v>
      </c>
      <c r="Q43" s="33"/>
      <c r="R43" s="14">
        <v>2500</v>
      </c>
      <c r="S43" s="13"/>
      <c r="T43" s="14">
        <v>0</v>
      </c>
      <c r="U43" s="33"/>
      <c r="V43" s="14">
        <v>0</v>
      </c>
      <c r="W43" s="13"/>
      <c r="X43" s="14">
        <v>0</v>
      </c>
      <c r="Y43" s="33"/>
      <c r="Z43" s="14">
        <f>0</f>
        <v>0</v>
      </c>
      <c r="AA43" s="13"/>
      <c r="AB43" s="14">
        <f>0</f>
        <v>0</v>
      </c>
      <c r="AC43" s="57"/>
      <c r="AD43" s="14"/>
    </row>
    <row r="44" spans="1:32" ht="18.75" customHeight="1" x14ac:dyDescent="0.2">
      <c r="A44" s="1"/>
      <c r="B44" s="1"/>
      <c r="C44" s="13" t="s">
        <v>159</v>
      </c>
      <c r="D44" s="14"/>
      <c r="E44" s="14"/>
      <c r="F44" s="14"/>
      <c r="G44" s="13"/>
      <c r="H44" s="14"/>
      <c r="I44" s="14"/>
      <c r="J44" s="14"/>
      <c r="K44" s="13"/>
      <c r="L44" s="14">
        <v>0</v>
      </c>
      <c r="M44" s="33"/>
      <c r="N44" s="14">
        <v>0</v>
      </c>
      <c r="O44" s="13"/>
      <c r="P44" s="14">
        <v>0</v>
      </c>
      <c r="Q44" s="33"/>
      <c r="R44" s="14">
        <v>500000</v>
      </c>
      <c r="S44" s="13"/>
      <c r="T44" s="14">
        <v>0</v>
      </c>
      <c r="U44" s="33"/>
      <c r="V44" s="14">
        <v>0</v>
      </c>
      <c r="W44" s="13"/>
      <c r="X44" s="14">
        <v>0</v>
      </c>
      <c r="Y44" s="33"/>
      <c r="Z44" s="14">
        <f>0</f>
        <v>0</v>
      </c>
      <c r="AA44" s="13"/>
      <c r="AB44" s="14">
        <v>0</v>
      </c>
      <c r="AC44" s="57"/>
      <c r="AD44" s="14"/>
    </row>
    <row r="45" spans="1:32" ht="18.75" customHeight="1" x14ac:dyDescent="0.2">
      <c r="A45" s="1"/>
      <c r="B45" s="1"/>
      <c r="C45" s="13" t="s">
        <v>154</v>
      </c>
      <c r="D45" s="14">
        <v>20000</v>
      </c>
      <c r="E45" s="14">
        <v>0</v>
      </c>
      <c r="F45" s="14">
        <v>0</v>
      </c>
      <c r="G45" s="13"/>
      <c r="H45" s="14">
        <v>0</v>
      </c>
      <c r="I45" s="14">
        <v>0</v>
      </c>
      <c r="J45" s="14">
        <v>0</v>
      </c>
      <c r="K45" s="13"/>
      <c r="L45" s="14">
        <v>0</v>
      </c>
      <c r="M45" s="33"/>
      <c r="N45" s="14">
        <v>0</v>
      </c>
      <c r="O45" s="13"/>
      <c r="P45" s="14">
        <v>0</v>
      </c>
      <c r="Q45" s="33"/>
      <c r="R45" s="14">
        <v>0</v>
      </c>
      <c r="S45" s="13"/>
      <c r="T45" s="14">
        <v>955000</v>
      </c>
      <c r="U45" s="33"/>
      <c r="V45" s="14"/>
      <c r="W45" s="13"/>
      <c r="X45" s="14">
        <v>2476000</v>
      </c>
      <c r="Y45" s="33"/>
      <c r="Z45" s="14">
        <v>108156</v>
      </c>
      <c r="AA45" s="13"/>
      <c r="AB45" s="14"/>
      <c r="AC45" s="57"/>
      <c r="AD45" s="14"/>
    </row>
    <row r="46" spans="1:32" ht="18.75" hidden="1" customHeight="1" x14ac:dyDescent="0.2">
      <c r="A46" s="1"/>
      <c r="B46" s="1"/>
      <c r="C46" s="23" t="s">
        <v>46</v>
      </c>
      <c r="D46" s="59">
        <v>0</v>
      </c>
      <c r="E46" s="59">
        <v>0</v>
      </c>
      <c r="F46" s="59">
        <v>6284</v>
      </c>
      <c r="G46" s="23"/>
      <c r="H46" s="59">
        <v>0</v>
      </c>
      <c r="I46" s="59">
        <v>0</v>
      </c>
      <c r="J46" s="59">
        <v>0</v>
      </c>
      <c r="K46" s="24"/>
      <c r="L46" s="66">
        <v>0</v>
      </c>
      <c r="M46" s="67"/>
      <c r="N46" s="66">
        <v>0</v>
      </c>
      <c r="O46" s="68"/>
      <c r="P46" s="66">
        <v>0</v>
      </c>
      <c r="Q46" s="67"/>
      <c r="R46" s="66">
        <v>0</v>
      </c>
      <c r="S46" s="68"/>
      <c r="T46" s="66"/>
      <c r="U46" s="67"/>
      <c r="V46" s="66"/>
      <c r="W46" s="68"/>
      <c r="X46" s="66"/>
      <c r="Y46" s="67"/>
      <c r="Z46" s="66">
        <f>0</f>
        <v>0</v>
      </c>
      <c r="AA46" s="68"/>
      <c r="AB46" s="69"/>
      <c r="AC46" s="57"/>
      <c r="AD46" s="14"/>
    </row>
    <row r="47" spans="1:32" ht="18.75" customHeight="1" x14ac:dyDescent="0.2">
      <c r="A47" s="1"/>
      <c r="B47" s="1" t="s">
        <v>7</v>
      </c>
      <c r="C47" s="1"/>
      <c r="D47" s="17">
        <f>ROUND(SUM(D5:D46),5)</f>
        <v>451059</v>
      </c>
      <c r="E47" s="17"/>
      <c r="F47" s="17">
        <f>ROUND(SUM(F5:F46),5)</f>
        <v>497297.46</v>
      </c>
      <c r="G47" s="1"/>
      <c r="H47" s="17">
        <f>ROUND(SUM(H5:H46),5)</f>
        <v>459085</v>
      </c>
      <c r="I47" s="17"/>
      <c r="J47" s="17">
        <f>ROUND(SUM(J5:J46),5)</f>
        <v>554761.56000000006</v>
      </c>
      <c r="K47" s="1"/>
      <c r="L47" s="60">
        <f>ROUND(SUM(L5:L46),5)</f>
        <v>476285</v>
      </c>
      <c r="M47" s="61"/>
      <c r="N47" s="60">
        <f>ROUND(SUM(N5:N46),5)</f>
        <v>680731.71</v>
      </c>
      <c r="O47" s="13"/>
      <c r="P47" s="60">
        <f>ROUND(SUM(P5:P46),5)</f>
        <v>521085</v>
      </c>
      <c r="Q47" s="61"/>
      <c r="R47" s="60">
        <f>ROUND(SUM(R5:R46),5)</f>
        <v>1261396.1399999999</v>
      </c>
      <c r="S47" s="13"/>
      <c r="T47" s="60">
        <f>ROUND(SUM(T5:T46),5)</f>
        <v>1467230</v>
      </c>
      <c r="U47" s="61"/>
      <c r="V47" s="60">
        <f>ROUND(SUM(V5:V46),5)</f>
        <v>793357.4</v>
      </c>
      <c r="W47" s="13"/>
      <c r="X47" s="60">
        <f>ROUND(SUM(X5:X46),5)</f>
        <v>3120091</v>
      </c>
      <c r="Y47" s="61"/>
      <c r="Z47" s="60">
        <f>ROUND(SUM(Z5:Z46),5)</f>
        <v>355819.37</v>
      </c>
      <c r="AA47" s="13"/>
      <c r="AB47" s="60">
        <f>ROUND(SUM(AB5:AB46),5)</f>
        <v>618685</v>
      </c>
      <c r="AC47" s="58"/>
      <c r="AD47" s="17">
        <f>ROUND(SUM(AD5:AD46),5)</f>
        <v>0</v>
      </c>
      <c r="AE47" s="71"/>
      <c r="AF47" s="48"/>
    </row>
    <row r="48" spans="1:32" ht="18.75" customHeight="1" x14ac:dyDescent="0.2">
      <c r="A48" s="1"/>
      <c r="B48" s="1" t="s">
        <v>5</v>
      </c>
      <c r="C48" s="1"/>
      <c r="D48" s="9"/>
      <c r="E48" s="9"/>
      <c r="F48" s="9"/>
      <c r="G48" s="1"/>
      <c r="H48" s="10"/>
      <c r="I48" s="10"/>
      <c r="J48" s="10"/>
      <c r="K48" s="1"/>
      <c r="L48" s="9"/>
      <c r="N48" s="9"/>
      <c r="O48" s="1"/>
      <c r="P48" s="9"/>
      <c r="R48" s="9"/>
      <c r="S48" s="1"/>
      <c r="T48" s="9"/>
      <c r="V48" s="9"/>
      <c r="W48" s="1"/>
      <c r="X48" s="9"/>
      <c r="Z48" s="9"/>
      <c r="AA48" s="1"/>
      <c r="AB48" s="9"/>
      <c r="AD48" s="9"/>
    </row>
    <row r="49" spans="1:30" ht="18.75" customHeight="1" x14ac:dyDescent="0.2">
      <c r="A49" s="1"/>
      <c r="B49" s="1"/>
      <c r="C49" s="13" t="s">
        <v>55</v>
      </c>
      <c r="D49" s="14">
        <v>11000</v>
      </c>
      <c r="E49" s="14"/>
      <c r="F49" s="14">
        <v>10982.4</v>
      </c>
      <c r="G49" s="13"/>
      <c r="H49" s="14">
        <v>11000</v>
      </c>
      <c r="I49" s="14">
        <v>11000</v>
      </c>
      <c r="J49" s="14">
        <v>10992.02</v>
      </c>
      <c r="K49" s="13"/>
      <c r="L49" s="14">
        <v>11000</v>
      </c>
      <c r="M49" s="47"/>
      <c r="N49" s="14">
        <v>11000.16</v>
      </c>
      <c r="O49" s="13"/>
      <c r="P49" s="14">
        <v>11000</v>
      </c>
      <c r="Q49" s="47"/>
      <c r="R49" s="14">
        <v>10312.65</v>
      </c>
      <c r="S49" s="13"/>
      <c r="T49" s="14">
        <v>11000</v>
      </c>
      <c r="U49" s="47"/>
      <c r="V49" s="14">
        <v>11000</v>
      </c>
      <c r="W49" s="13"/>
      <c r="X49" s="14">
        <v>11000</v>
      </c>
      <c r="Y49" s="47"/>
      <c r="Z49" s="14">
        <v>5500</v>
      </c>
      <c r="AA49" s="13"/>
      <c r="AB49" s="14">
        <v>11000</v>
      </c>
      <c r="AC49" s="62"/>
      <c r="AD49" s="14"/>
    </row>
    <row r="50" spans="1:30" ht="18.75" customHeight="1" x14ac:dyDescent="0.2">
      <c r="A50" s="1"/>
      <c r="B50" s="1"/>
      <c r="C50" s="13" t="s">
        <v>56</v>
      </c>
      <c r="D50" s="14">
        <v>0</v>
      </c>
      <c r="E50" s="14">
        <v>0</v>
      </c>
      <c r="F50" s="14">
        <v>0</v>
      </c>
      <c r="G50" s="13"/>
      <c r="H50" s="14">
        <v>0</v>
      </c>
      <c r="I50" s="14">
        <v>0</v>
      </c>
      <c r="J50" s="14">
        <v>0</v>
      </c>
      <c r="K50" s="13"/>
      <c r="L50" s="14">
        <v>2750</v>
      </c>
      <c r="M50" s="33"/>
      <c r="N50" s="14">
        <v>0</v>
      </c>
      <c r="O50" s="13"/>
      <c r="P50" s="14">
        <v>0</v>
      </c>
      <c r="Q50" s="33"/>
      <c r="R50" s="14">
        <v>0</v>
      </c>
      <c r="S50" s="13"/>
      <c r="T50" s="14">
        <v>0</v>
      </c>
      <c r="U50" s="33"/>
      <c r="V50" s="14"/>
      <c r="W50" s="13"/>
      <c r="X50" s="14">
        <v>0</v>
      </c>
      <c r="Y50" s="33"/>
      <c r="Z50" s="14">
        <f>0</f>
        <v>0</v>
      </c>
      <c r="AA50" s="13"/>
      <c r="AB50" s="14">
        <v>0</v>
      </c>
      <c r="AC50" s="57"/>
      <c r="AD50" s="14"/>
    </row>
    <row r="51" spans="1:30" ht="18.75" customHeight="1" x14ac:dyDescent="0.2">
      <c r="A51" s="1"/>
      <c r="B51" s="1"/>
      <c r="C51" s="13" t="s">
        <v>57</v>
      </c>
      <c r="D51" s="14">
        <v>0</v>
      </c>
      <c r="E51" s="14">
        <v>0</v>
      </c>
      <c r="F51" s="14">
        <v>0</v>
      </c>
      <c r="G51" s="13"/>
      <c r="H51" s="14">
        <v>0</v>
      </c>
      <c r="I51" s="14">
        <v>0</v>
      </c>
      <c r="J51" s="14">
        <v>0</v>
      </c>
      <c r="K51" s="13"/>
      <c r="L51" s="14">
        <v>2750</v>
      </c>
      <c r="M51" s="47"/>
      <c r="N51" s="14">
        <v>0</v>
      </c>
      <c r="O51" s="13"/>
      <c r="P51" s="14">
        <v>0</v>
      </c>
      <c r="Q51" s="47"/>
      <c r="R51" s="14">
        <v>460</v>
      </c>
      <c r="S51" s="13"/>
      <c r="T51" s="14">
        <v>0</v>
      </c>
      <c r="U51" s="47"/>
      <c r="V51" s="14"/>
      <c r="W51" s="13"/>
      <c r="X51" s="14">
        <v>0</v>
      </c>
      <c r="Y51" s="47"/>
      <c r="Z51" s="14">
        <f>0</f>
        <v>0</v>
      </c>
      <c r="AA51" s="13"/>
      <c r="AB51" s="14">
        <v>0</v>
      </c>
      <c r="AC51" s="62"/>
      <c r="AD51" s="14"/>
    </row>
    <row r="52" spans="1:30" ht="18.75" customHeight="1" x14ac:dyDescent="0.2">
      <c r="A52" s="1"/>
      <c r="B52" s="1"/>
      <c r="C52" s="13" t="s">
        <v>58</v>
      </c>
      <c r="D52" s="14">
        <v>37000</v>
      </c>
      <c r="E52" s="14">
        <v>0</v>
      </c>
      <c r="F52" s="14">
        <v>18458.75</v>
      </c>
      <c r="G52" s="13"/>
      <c r="H52" s="14">
        <v>37000</v>
      </c>
      <c r="I52" s="14">
        <v>0</v>
      </c>
      <c r="J52" s="14">
        <v>16359.74</v>
      </c>
      <c r="K52" s="13"/>
      <c r="L52" s="14">
        <v>35000</v>
      </c>
      <c r="M52" s="47"/>
      <c r="N52" s="14">
        <v>18458.75</v>
      </c>
      <c r="O52" s="13"/>
      <c r="P52" s="14">
        <v>40000</v>
      </c>
      <c r="Q52" s="47"/>
      <c r="R52" s="14">
        <v>39010.949999999997</v>
      </c>
      <c r="S52" s="13"/>
      <c r="T52" s="14">
        <v>16800</v>
      </c>
      <c r="U52" s="47"/>
      <c r="V52" s="14">
        <v>16792</v>
      </c>
      <c r="W52" s="13"/>
      <c r="X52" s="14">
        <v>16800</v>
      </c>
      <c r="Y52" s="47"/>
      <c r="Z52" s="14">
        <v>8396</v>
      </c>
      <c r="AA52" s="13"/>
      <c r="AB52" s="14">
        <v>16800</v>
      </c>
      <c r="AC52" s="62"/>
      <c r="AD52" s="14"/>
    </row>
    <row r="53" spans="1:30" ht="18.75" customHeight="1" x14ac:dyDescent="0.2">
      <c r="A53" s="1"/>
      <c r="B53" s="1"/>
      <c r="C53" s="13" t="s">
        <v>59</v>
      </c>
      <c r="D53" s="14">
        <v>0</v>
      </c>
      <c r="E53" s="14">
        <v>0</v>
      </c>
      <c r="F53" s="14">
        <v>18333.37</v>
      </c>
      <c r="G53" s="13"/>
      <c r="H53" s="14">
        <v>0</v>
      </c>
      <c r="I53" s="14">
        <v>0</v>
      </c>
      <c r="J53" s="14">
        <v>18000.04</v>
      </c>
      <c r="K53" s="13"/>
      <c r="L53" s="14">
        <v>0</v>
      </c>
      <c r="M53" s="15"/>
      <c r="N53" s="14">
        <v>18333.37</v>
      </c>
      <c r="O53" s="13"/>
      <c r="P53" s="14">
        <v>0</v>
      </c>
      <c r="Q53" s="15"/>
      <c r="R53" s="14">
        <v>0</v>
      </c>
      <c r="S53" s="13"/>
      <c r="T53" s="14">
        <v>25000</v>
      </c>
      <c r="U53" s="15"/>
      <c r="V53" s="14">
        <v>26042</v>
      </c>
      <c r="W53" s="13"/>
      <c r="X53" s="14">
        <v>26250</v>
      </c>
      <c r="Y53" s="15"/>
      <c r="Z53" s="14">
        <v>13125</v>
      </c>
      <c r="AA53" s="13"/>
      <c r="AB53" s="14">
        <v>28000</v>
      </c>
      <c r="AC53" s="63"/>
      <c r="AD53" s="14"/>
    </row>
    <row r="54" spans="1:30" ht="18.75" customHeight="1" x14ac:dyDescent="0.2">
      <c r="A54" s="1"/>
      <c r="B54" s="1"/>
      <c r="C54" s="13" t="s">
        <v>127</v>
      </c>
      <c r="D54" s="14">
        <v>8500</v>
      </c>
      <c r="E54" s="14">
        <v>0</v>
      </c>
      <c r="F54" s="14">
        <v>7860.99</v>
      </c>
      <c r="G54" s="13"/>
      <c r="H54" s="14">
        <v>8500</v>
      </c>
      <c r="I54" s="14">
        <v>0</v>
      </c>
      <c r="J54" s="14">
        <v>4008.35</v>
      </c>
      <c r="K54" s="13"/>
      <c r="L54" s="14">
        <v>8000</v>
      </c>
      <c r="M54" s="47"/>
      <c r="N54" s="14">
        <v>9177.99</v>
      </c>
      <c r="O54" s="13"/>
      <c r="P54" s="14">
        <v>5000</v>
      </c>
      <c r="Q54" s="47"/>
      <c r="R54" s="14">
        <v>10846.5</v>
      </c>
      <c r="S54" s="13"/>
      <c r="T54" s="14">
        <v>4000</v>
      </c>
      <c r="U54" s="47"/>
      <c r="V54" s="14">
        <v>5920</v>
      </c>
      <c r="W54" s="13"/>
      <c r="X54" s="14">
        <v>14000</v>
      </c>
      <c r="Y54" s="47"/>
      <c r="Z54" s="14">
        <v>4037</v>
      </c>
      <c r="AA54" s="13"/>
      <c r="AB54" s="14">
        <v>10000</v>
      </c>
      <c r="AC54" s="62"/>
      <c r="AD54" s="14"/>
    </row>
    <row r="55" spans="1:30" ht="18.75" customHeight="1" x14ac:dyDescent="0.2">
      <c r="A55" s="1"/>
      <c r="B55" s="1"/>
      <c r="C55" s="13" t="s">
        <v>144</v>
      </c>
      <c r="D55" s="14"/>
      <c r="E55" s="14"/>
      <c r="F55" s="14"/>
      <c r="G55" s="13"/>
      <c r="H55" s="14"/>
      <c r="I55" s="14"/>
      <c r="J55" s="14"/>
      <c r="K55" s="13"/>
      <c r="L55" s="14">
        <v>0</v>
      </c>
      <c r="M55" s="47"/>
      <c r="N55" s="14">
        <v>0</v>
      </c>
      <c r="O55" s="13"/>
      <c r="P55" s="14">
        <v>0</v>
      </c>
      <c r="Q55" s="47"/>
      <c r="R55" s="14">
        <v>0</v>
      </c>
      <c r="S55" s="13"/>
      <c r="T55" s="14">
        <v>3600</v>
      </c>
      <c r="U55" s="47"/>
      <c r="V55" s="14">
        <v>0</v>
      </c>
      <c r="W55" s="13"/>
      <c r="X55" s="14">
        <v>0</v>
      </c>
      <c r="Y55" s="47"/>
      <c r="Z55" s="14">
        <f>0</f>
        <v>0</v>
      </c>
      <c r="AA55" s="13"/>
      <c r="AB55" s="14">
        <f>0</f>
        <v>0</v>
      </c>
      <c r="AC55" s="62"/>
      <c r="AD55" s="14"/>
    </row>
    <row r="56" spans="1:30" ht="18.75" customHeight="1" x14ac:dyDescent="0.2">
      <c r="A56" s="1"/>
      <c r="B56" s="1"/>
      <c r="C56" s="13" t="s">
        <v>60</v>
      </c>
      <c r="D56" s="14">
        <v>10250</v>
      </c>
      <c r="E56" s="14">
        <v>0</v>
      </c>
      <c r="F56" s="14">
        <v>9999.9599999999991</v>
      </c>
      <c r="G56" s="13"/>
      <c r="H56" s="14">
        <v>10000</v>
      </c>
      <c r="I56" s="14">
        <v>0</v>
      </c>
      <c r="J56" s="14">
        <v>9999.9599999999991</v>
      </c>
      <c r="K56" s="13"/>
      <c r="L56" s="14">
        <v>10000</v>
      </c>
      <c r="M56" s="33"/>
      <c r="N56" s="14">
        <v>9999.9599999999991</v>
      </c>
      <c r="O56" s="13"/>
      <c r="P56" s="14">
        <v>10000</v>
      </c>
      <c r="Q56" s="33"/>
      <c r="R56" s="14">
        <v>9999.9599999999991</v>
      </c>
      <c r="S56" s="13"/>
      <c r="T56" s="14">
        <v>10000</v>
      </c>
      <c r="U56" s="33"/>
      <c r="V56" s="14">
        <v>10000</v>
      </c>
      <c r="W56" s="13"/>
      <c r="X56" s="14">
        <v>10000</v>
      </c>
      <c r="Y56" s="33"/>
      <c r="Z56" s="14">
        <v>5000</v>
      </c>
      <c r="AA56" s="13"/>
      <c r="AB56" s="14">
        <v>10000</v>
      </c>
      <c r="AC56" s="57"/>
      <c r="AD56" s="14"/>
    </row>
    <row r="57" spans="1:30" ht="18.75" customHeight="1" x14ac:dyDescent="0.2">
      <c r="A57" s="1"/>
      <c r="B57" s="1"/>
      <c r="C57" s="13" t="s">
        <v>128</v>
      </c>
      <c r="D57" s="14">
        <v>15000</v>
      </c>
      <c r="E57" s="14">
        <v>0</v>
      </c>
      <c r="F57" s="14">
        <v>0</v>
      </c>
      <c r="G57" s="13"/>
      <c r="H57" s="14">
        <v>250</v>
      </c>
      <c r="I57" s="14">
        <v>0</v>
      </c>
      <c r="J57" s="14">
        <v>0</v>
      </c>
      <c r="K57" s="13"/>
      <c r="L57" s="14">
        <v>250</v>
      </c>
      <c r="M57" s="33"/>
      <c r="N57" s="14">
        <v>0</v>
      </c>
      <c r="O57" s="13"/>
      <c r="P57" s="14">
        <v>250</v>
      </c>
      <c r="Q57" s="33"/>
      <c r="R57" s="14">
        <v>0</v>
      </c>
      <c r="S57" s="13"/>
      <c r="T57" s="14">
        <v>2000</v>
      </c>
      <c r="U57" s="33"/>
      <c r="V57" s="14">
        <v>2016</v>
      </c>
      <c r="W57" s="13"/>
      <c r="X57" s="14">
        <v>10000</v>
      </c>
      <c r="Y57" s="33"/>
      <c r="Z57" s="14">
        <v>1034</v>
      </c>
      <c r="AA57" s="13"/>
      <c r="AB57" s="14">
        <v>5000</v>
      </c>
      <c r="AC57" s="57"/>
      <c r="AD57" s="14"/>
    </row>
    <row r="58" spans="1:30" ht="18.75" customHeight="1" x14ac:dyDescent="0.2">
      <c r="A58" s="1"/>
      <c r="B58" s="1"/>
      <c r="C58" s="13" t="s">
        <v>145</v>
      </c>
      <c r="D58" s="14">
        <v>10000</v>
      </c>
      <c r="E58" s="14">
        <v>0</v>
      </c>
      <c r="F58" s="14">
        <v>8551.94</v>
      </c>
      <c r="G58" s="13"/>
      <c r="H58" s="14">
        <v>10000</v>
      </c>
      <c r="I58" s="14">
        <v>10000</v>
      </c>
      <c r="J58" s="14">
        <v>10773.43</v>
      </c>
      <c r="K58" s="13"/>
      <c r="L58" s="14">
        <v>10000</v>
      </c>
      <c r="M58" s="33"/>
      <c r="N58" s="14">
        <v>11736.82</v>
      </c>
      <c r="O58" s="13"/>
      <c r="P58" s="14">
        <v>14100</v>
      </c>
      <c r="Q58" s="33"/>
      <c r="R58" s="14">
        <v>15416.62</v>
      </c>
      <c r="S58" s="13"/>
      <c r="T58" s="14">
        <v>14250</v>
      </c>
      <c r="U58" s="33"/>
      <c r="V58" s="25">
        <v>17959</v>
      </c>
      <c r="W58" s="13"/>
      <c r="X58" s="14">
        <v>15000</v>
      </c>
      <c r="Y58" s="33"/>
      <c r="Z58" s="25">
        <v>9618</v>
      </c>
      <c r="AA58" s="13"/>
      <c r="AB58" s="14">
        <v>18000</v>
      </c>
      <c r="AC58" s="57"/>
      <c r="AD58" s="25"/>
    </row>
    <row r="59" spans="1:30" ht="18.75" customHeight="1" x14ac:dyDescent="0.2">
      <c r="A59" s="1"/>
      <c r="B59" s="1"/>
      <c r="C59" s="13" t="s">
        <v>61</v>
      </c>
      <c r="D59" s="14">
        <v>1000</v>
      </c>
      <c r="E59" s="14">
        <v>0</v>
      </c>
      <c r="F59" s="14">
        <v>1335</v>
      </c>
      <c r="G59" s="13"/>
      <c r="H59" s="14">
        <v>1000</v>
      </c>
      <c r="I59" s="14">
        <v>0</v>
      </c>
      <c r="J59" s="14">
        <v>933.75</v>
      </c>
      <c r="K59" s="13"/>
      <c r="L59" s="14">
        <v>1000</v>
      </c>
      <c r="M59" s="33"/>
      <c r="N59" s="14">
        <v>757.5</v>
      </c>
      <c r="O59" s="13"/>
      <c r="P59" s="14">
        <v>1200</v>
      </c>
      <c r="Q59" s="33"/>
      <c r="R59" s="14">
        <v>1117.3900000000001</v>
      </c>
      <c r="S59" s="13"/>
      <c r="T59" s="14">
        <v>5000</v>
      </c>
      <c r="U59" s="33"/>
      <c r="V59" s="14">
        <v>5040</v>
      </c>
      <c r="W59" s="13"/>
      <c r="X59" s="14">
        <v>5250</v>
      </c>
      <c r="Y59" s="33"/>
      <c r="Z59" s="14">
        <v>2585</v>
      </c>
      <c r="AA59" s="13"/>
      <c r="AB59" s="14">
        <v>5500</v>
      </c>
      <c r="AC59" s="57"/>
      <c r="AD59" s="14"/>
    </row>
    <row r="60" spans="1:30" ht="18.75" customHeight="1" x14ac:dyDescent="0.2">
      <c r="A60" s="1"/>
      <c r="B60" s="1"/>
      <c r="C60" s="13" t="s">
        <v>129</v>
      </c>
      <c r="D60" s="14"/>
      <c r="E60" s="14"/>
      <c r="F60" s="14"/>
      <c r="G60" s="13"/>
      <c r="H60" s="14"/>
      <c r="I60" s="14"/>
      <c r="J60" s="14"/>
      <c r="K60" s="13"/>
      <c r="L60" s="14"/>
      <c r="M60" s="33"/>
      <c r="N60" s="14"/>
      <c r="O60" s="13"/>
      <c r="P60" s="14"/>
      <c r="Q60" s="33"/>
      <c r="R60" s="14">
        <v>0</v>
      </c>
      <c r="S60" s="13"/>
      <c r="T60" s="14">
        <v>2000</v>
      </c>
      <c r="U60" s="33"/>
      <c r="V60" s="14">
        <v>694</v>
      </c>
      <c r="W60" s="13"/>
      <c r="X60" s="14">
        <v>2000</v>
      </c>
      <c r="Y60" s="33"/>
      <c r="Z60" s="14">
        <v>2994</v>
      </c>
      <c r="AA60" s="13"/>
      <c r="AB60" s="14">
        <v>3000</v>
      </c>
      <c r="AC60" s="57"/>
      <c r="AD60" s="14"/>
    </row>
    <row r="61" spans="1:30" ht="18.75" customHeight="1" x14ac:dyDescent="0.2">
      <c r="A61" s="1"/>
      <c r="B61" s="1"/>
      <c r="C61" s="13" t="s">
        <v>62</v>
      </c>
      <c r="D61" s="14">
        <v>1800</v>
      </c>
      <c r="E61" s="14">
        <v>0</v>
      </c>
      <c r="F61" s="14">
        <v>1563.58</v>
      </c>
      <c r="G61" s="13"/>
      <c r="H61" s="14">
        <v>1800</v>
      </c>
      <c r="I61" s="14">
        <v>0</v>
      </c>
      <c r="J61" s="14">
        <v>825</v>
      </c>
      <c r="K61" s="13"/>
      <c r="L61" s="14">
        <v>1800</v>
      </c>
      <c r="M61" s="33"/>
      <c r="N61" s="14">
        <v>1666.44</v>
      </c>
      <c r="O61" s="13"/>
      <c r="P61" s="14">
        <v>1000</v>
      </c>
      <c r="Q61" s="33"/>
      <c r="R61" s="14">
        <v>710</v>
      </c>
      <c r="S61" s="13"/>
      <c r="T61" s="14">
        <v>1800</v>
      </c>
      <c r="U61" s="33"/>
      <c r="V61" s="14">
        <v>650</v>
      </c>
      <c r="W61" s="13"/>
      <c r="X61" s="14">
        <v>2000</v>
      </c>
      <c r="Y61" s="33"/>
      <c r="Z61" s="14">
        <v>2121</v>
      </c>
      <c r="AA61" s="13"/>
      <c r="AB61" s="14">
        <v>2500</v>
      </c>
      <c r="AC61" s="57"/>
      <c r="AD61" s="14"/>
    </row>
    <row r="62" spans="1:30" ht="18.75" customHeight="1" x14ac:dyDescent="0.2">
      <c r="A62" s="1"/>
      <c r="B62" s="1"/>
      <c r="C62" s="13" t="s">
        <v>63</v>
      </c>
      <c r="D62" s="14">
        <v>35500</v>
      </c>
      <c r="E62" s="14">
        <v>0</v>
      </c>
      <c r="F62" s="14">
        <v>38525.620000000003</v>
      </c>
      <c r="G62" s="13"/>
      <c r="H62" s="14">
        <v>35500</v>
      </c>
      <c r="I62" s="14">
        <v>35500</v>
      </c>
      <c r="J62" s="14">
        <v>34049.120000000003</v>
      </c>
      <c r="K62" s="13"/>
      <c r="L62" s="14">
        <v>35500</v>
      </c>
      <c r="M62" s="33"/>
      <c r="N62" s="14">
        <v>33525.620000000003</v>
      </c>
      <c r="O62" s="13"/>
      <c r="P62" s="14">
        <v>35500</v>
      </c>
      <c r="Q62" s="33"/>
      <c r="R62" s="14">
        <v>35336.04</v>
      </c>
      <c r="S62" s="13"/>
      <c r="T62" s="14">
        <v>22850</v>
      </c>
      <c r="U62" s="33"/>
      <c r="V62" s="14">
        <v>23658</v>
      </c>
      <c r="W62" s="13"/>
      <c r="X62" s="14">
        <v>23993</v>
      </c>
      <c r="Y62" s="33"/>
      <c r="Z62" s="14">
        <v>11997</v>
      </c>
      <c r="AA62" s="13"/>
      <c r="AB62" s="14">
        <v>26000</v>
      </c>
      <c r="AC62" s="57"/>
      <c r="AD62" s="14"/>
    </row>
    <row r="63" spans="1:30" ht="18.75" customHeight="1" x14ac:dyDescent="0.2">
      <c r="A63" s="1"/>
      <c r="B63" s="1"/>
      <c r="C63" s="13" t="s">
        <v>130</v>
      </c>
      <c r="D63" s="14"/>
      <c r="E63" s="14"/>
      <c r="F63" s="14"/>
      <c r="G63" s="13"/>
      <c r="H63" s="14"/>
      <c r="I63" s="14"/>
      <c r="J63" s="14"/>
      <c r="K63" s="13"/>
      <c r="L63" s="14"/>
      <c r="M63" s="33"/>
      <c r="N63" s="14"/>
      <c r="O63" s="13"/>
      <c r="P63" s="14"/>
      <c r="Q63" s="33"/>
      <c r="R63" s="14">
        <v>0</v>
      </c>
      <c r="S63" s="13"/>
      <c r="T63" s="14">
        <v>7000</v>
      </c>
      <c r="U63" s="33"/>
      <c r="V63" s="14">
        <v>5441</v>
      </c>
      <c r="W63" s="13"/>
      <c r="X63" s="14">
        <v>7350</v>
      </c>
      <c r="Y63" s="33"/>
      <c r="Z63" s="14">
        <v>3618</v>
      </c>
      <c r="AA63" s="13"/>
      <c r="AB63" s="14">
        <v>7350</v>
      </c>
      <c r="AC63" s="57"/>
      <c r="AD63" s="14"/>
    </row>
    <row r="64" spans="1:30" ht="18.75" customHeight="1" x14ac:dyDescent="0.2">
      <c r="A64" s="1"/>
      <c r="B64" s="1"/>
      <c r="C64" s="13" t="s">
        <v>131</v>
      </c>
      <c r="D64" s="14">
        <v>6000</v>
      </c>
      <c r="E64" s="14">
        <v>0</v>
      </c>
      <c r="F64" s="14">
        <v>1363.39</v>
      </c>
      <c r="G64" s="13"/>
      <c r="H64" s="14">
        <v>1000</v>
      </c>
      <c r="I64" s="14">
        <v>0</v>
      </c>
      <c r="J64" s="14">
        <v>1220.9000000000001</v>
      </c>
      <c r="K64" s="13"/>
      <c r="L64" s="14">
        <v>1250</v>
      </c>
      <c r="M64" s="33"/>
      <c r="N64" s="14">
        <v>635.73</v>
      </c>
      <c r="O64" s="13"/>
      <c r="P64" s="14">
        <v>1250</v>
      </c>
      <c r="Q64" s="33"/>
      <c r="R64" s="14">
        <v>447.3</v>
      </c>
      <c r="S64" s="13"/>
      <c r="T64" s="14">
        <v>1000</v>
      </c>
      <c r="U64" s="33"/>
      <c r="V64" s="14">
        <v>613</v>
      </c>
      <c r="W64" s="13"/>
      <c r="X64" s="14">
        <v>16000</v>
      </c>
      <c r="Y64" s="33"/>
      <c r="Z64" s="14">
        <v>700</v>
      </c>
      <c r="AA64" s="13"/>
      <c r="AB64" s="14">
        <v>1000</v>
      </c>
      <c r="AC64" s="57"/>
      <c r="AD64" s="14"/>
    </row>
    <row r="65" spans="1:30" ht="18.75" customHeight="1" x14ac:dyDescent="0.2">
      <c r="A65" s="1"/>
      <c r="B65" s="1"/>
      <c r="C65" s="13" t="s">
        <v>64</v>
      </c>
      <c r="D65" s="14">
        <v>24662</v>
      </c>
      <c r="E65" s="14">
        <v>0</v>
      </c>
      <c r="F65" s="14">
        <v>24653.78</v>
      </c>
      <c r="G65" s="13"/>
      <c r="H65" s="14">
        <v>25662</v>
      </c>
      <c r="I65" s="14">
        <v>0</v>
      </c>
      <c r="J65" s="14">
        <v>25610.31</v>
      </c>
      <c r="K65" s="13"/>
      <c r="L65" s="14">
        <v>25662</v>
      </c>
      <c r="M65" s="47"/>
      <c r="N65" s="14">
        <v>29659.08</v>
      </c>
      <c r="O65" s="13"/>
      <c r="P65" s="14">
        <v>24662</v>
      </c>
      <c r="Q65" s="47"/>
      <c r="R65" s="14">
        <v>24661.75</v>
      </c>
      <c r="S65" s="13"/>
      <c r="T65" s="14">
        <v>35000</v>
      </c>
      <c r="U65" s="47"/>
      <c r="V65" s="25">
        <v>35283</v>
      </c>
      <c r="W65" s="13"/>
      <c r="X65" s="14">
        <v>36750</v>
      </c>
      <c r="Y65" s="47"/>
      <c r="Z65" s="25">
        <v>18092</v>
      </c>
      <c r="AA65" s="13"/>
      <c r="AB65" s="14">
        <v>40000</v>
      </c>
      <c r="AC65" s="62"/>
      <c r="AD65" s="25"/>
    </row>
    <row r="66" spans="1:30" ht="18.75" hidden="1" customHeight="1" x14ac:dyDescent="0.2">
      <c r="A66" s="1"/>
      <c r="B66" s="1"/>
      <c r="C66" s="13" t="s">
        <v>132</v>
      </c>
      <c r="D66" s="14">
        <v>0</v>
      </c>
      <c r="E66" s="14"/>
      <c r="F66" s="14">
        <v>34800.76</v>
      </c>
      <c r="G66" s="13"/>
      <c r="H66" s="14"/>
      <c r="I66" s="14"/>
      <c r="J66" s="14"/>
      <c r="K66" s="13"/>
      <c r="L66" s="14">
        <v>0</v>
      </c>
      <c r="M66" s="47"/>
      <c r="N66" s="14">
        <v>0</v>
      </c>
      <c r="O66" s="13"/>
      <c r="P66" s="14"/>
      <c r="Q66" s="47"/>
      <c r="R66" s="14">
        <v>0</v>
      </c>
      <c r="S66" s="13"/>
      <c r="T66" s="56">
        <v>0</v>
      </c>
      <c r="U66" s="47"/>
      <c r="V66" s="25"/>
      <c r="W66" s="13"/>
      <c r="X66" s="56">
        <v>0</v>
      </c>
      <c r="Y66" s="47"/>
      <c r="Z66" s="25">
        <f>0</f>
        <v>0</v>
      </c>
      <c r="AA66" s="13"/>
      <c r="AB66" s="14">
        <f>0</f>
        <v>0</v>
      </c>
      <c r="AC66" s="62"/>
      <c r="AD66" s="25"/>
    </row>
    <row r="67" spans="1:30" ht="18.75" customHeight="1" x14ac:dyDescent="0.2">
      <c r="A67" s="1"/>
      <c r="B67" s="1"/>
      <c r="C67" s="13" t="s">
        <v>134</v>
      </c>
      <c r="D67" s="14"/>
      <c r="E67" s="14"/>
      <c r="F67" s="14"/>
      <c r="G67" s="13"/>
      <c r="H67" s="14"/>
      <c r="I67" s="14"/>
      <c r="J67" s="14"/>
      <c r="K67" s="13"/>
      <c r="L67" s="14"/>
      <c r="M67" s="47"/>
      <c r="N67" s="14"/>
      <c r="O67" s="13"/>
      <c r="P67" s="14"/>
      <c r="Q67" s="47"/>
      <c r="R67" s="14">
        <v>0</v>
      </c>
      <c r="S67" s="13"/>
      <c r="T67" s="14">
        <v>2000</v>
      </c>
      <c r="U67" s="47"/>
      <c r="V67" s="25">
        <v>0</v>
      </c>
      <c r="W67" s="13"/>
      <c r="X67" s="14">
        <v>2000</v>
      </c>
      <c r="Y67" s="47"/>
      <c r="Z67" s="25">
        <f>0</f>
        <v>0</v>
      </c>
      <c r="AA67" s="13"/>
      <c r="AB67" s="14">
        <v>2000</v>
      </c>
      <c r="AC67" s="62"/>
      <c r="AD67" s="25"/>
    </row>
    <row r="68" spans="1:30" ht="18.75" customHeight="1" x14ac:dyDescent="0.2">
      <c r="A68" s="1"/>
      <c r="B68" s="1"/>
      <c r="C68" s="13" t="s">
        <v>133</v>
      </c>
      <c r="D68" s="14">
        <v>1750</v>
      </c>
      <c r="E68" s="14">
        <v>0</v>
      </c>
      <c r="F68" s="14">
        <v>2094.19</v>
      </c>
      <c r="G68" s="13"/>
      <c r="H68" s="14">
        <v>1750</v>
      </c>
      <c r="I68" s="14">
        <v>0</v>
      </c>
      <c r="J68" s="14">
        <v>1451.03</v>
      </c>
      <c r="K68" s="13"/>
      <c r="L68" s="14">
        <v>2000</v>
      </c>
      <c r="M68" s="47"/>
      <c r="N68" s="14">
        <v>1429.32</v>
      </c>
      <c r="O68" s="13"/>
      <c r="P68" s="14">
        <v>1000</v>
      </c>
      <c r="Q68" s="47"/>
      <c r="R68" s="14">
        <v>1807.71</v>
      </c>
      <c r="S68" s="13"/>
      <c r="T68" s="14">
        <v>2000</v>
      </c>
      <c r="U68" s="47"/>
      <c r="V68" s="25">
        <v>945</v>
      </c>
      <c r="W68" s="13"/>
      <c r="X68" s="14">
        <v>2000</v>
      </c>
      <c r="Y68" s="47"/>
      <c r="Z68" s="25">
        <v>1137</v>
      </c>
      <c r="AA68" s="13"/>
      <c r="AB68" s="14">
        <v>2000</v>
      </c>
      <c r="AC68" s="62"/>
      <c r="AD68" s="25"/>
    </row>
    <row r="69" spans="1:30" ht="18.75" customHeight="1" x14ac:dyDescent="0.2">
      <c r="A69" s="1"/>
      <c r="B69" s="1"/>
      <c r="C69" s="13" t="s">
        <v>47</v>
      </c>
      <c r="D69" s="14">
        <v>5000</v>
      </c>
      <c r="E69" s="14">
        <v>0</v>
      </c>
      <c r="F69" s="14">
        <v>0</v>
      </c>
      <c r="G69" s="13"/>
      <c r="H69" s="14">
        <v>1000</v>
      </c>
      <c r="I69" s="14">
        <v>0</v>
      </c>
      <c r="J69" s="14">
        <v>0</v>
      </c>
      <c r="K69" s="13"/>
      <c r="L69" s="14">
        <v>0</v>
      </c>
      <c r="M69" s="33"/>
      <c r="N69" s="14">
        <v>0</v>
      </c>
      <c r="O69" s="13"/>
      <c r="P69" s="14">
        <v>2500</v>
      </c>
      <c r="Q69" s="33"/>
      <c r="R69" s="14">
        <v>3900</v>
      </c>
      <c r="S69" s="13"/>
      <c r="T69" s="14">
        <v>1000</v>
      </c>
      <c r="U69" s="33"/>
      <c r="V69" s="14">
        <v>0</v>
      </c>
      <c r="W69" s="13"/>
      <c r="X69" s="14">
        <v>2500</v>
      </c>
      <c r="Y69" s="33"/>
      <c r="Z69" s="14">
        <f>0</f>
        <v>0</v>
      </c>
      <c r="AA69" s="13"/>
      <c r="AB69" s="14" t="s">
        <v>170</v>
      </c>
      <c r="AC69" s="57"/>
      <c r="AD69" s="14"/>
    </row>
    <row r="70" spans="1:30" ht="18.75" customHeight="1" x14ac:dyDescent="0.2">
      <c r="A70" s="1"/>
      <c r="B70" s="1"/>
      <c r="C70" s="13" t="s">
        <v>48</v>
      </c>
      <c r="D70" s="14">
        <v>1000</v>
      </c>
      <c r="E70" s="14">
        <v>0</v>
      </c>
      <c r="F70" s="14">
        <v>0</v>
      </c>
      <c r="G70" s="13"/>
      <c r="H70" s="14">
        <v>1000</v>
      </c>
      <c r="I70" s="14">
        <v>0</v>
      </c>
      <c r="J70" s="14">
        <v>0</v>
      </c>
      <c r="K70" s="13"/>
      <c r="L70" s="14">
        <v>0</v>
      </c>
      <c r="M70" s="33"/>
      <c r="N70" s="14">
        <v>0</v>
      </c>
      <c r="O70" s="13"/>
      <c r="P70" s="14">
        <v>0</v>
      </c>
      <c r="Q70" s="33"/>
      <c r="R70" s="14">
        <v>6419.34</v>
      </c>
      <c r="S70" s="13"/>
      <c r="T70" s="14">
        <v>1000</v>
      </c>
      <c r="U70" s="33"/>
      <c r="V70" s="14">
        <v>0</v>
      </c>
      <c r="W70" s="13"/>
      <c r="X70" s="14">
        <v>0</v>
      </c>
      <c r="Y70" s="33"/>
      <c r="Z70" s="14">
        <v>98356</v>
      </c>
      <c r="AA70" s="13"/>
      <c r="AB70" s="14">
        <f>0</f>
        <v>0</v>
      </c>
      <c r="AC70" s="57"/>
      <c r="AD70" s="14"/>
    </row>
    <row r="71" spans="1:30" ht="18.75" hidden="1" customHeight="1" x14ac:dyDescent="0.2">
      <c r="A71" s="1"/>
      <c r="B71" s="1"/>
      <c r="C71" s="13" t="s">
        <v>49</v>
      </c>
      <c r="D71" s="14">
        <v>0</v>
      </c>
      <c r="E71" s="14">
        <v>0</v>
      </c>
      <c r="F71" s="14">
        <v>0</v>
      </c>
      <c r="G71" s="13"/>
      <c r="H71" s="14">
        <v>0</v>
      </c>
      <c r="I71" s="14">
        <v>0</v>
      </c>
      <c r="J71" s="14">
        <v>0</v>
      </c>
      <c r="K71" s="13"/>
      <c r="L71" s="14">
        <v>0</v>
      </c>
      <c r="M71" s="33"/>
      <c r="N71" s="14">
        <v>0</v>
      </c>
      <c r="O71" s="13"/>
      <c r="P71" s="14">
        <v>0</v>
      </c>
      <c r="Q71" s="33"/>
      <c r="R71" s="14">
        <v>0</v>
      </c>
      <c r="S71" s="13"/>
      <c r="T71" s="55">
        <v>0</v>
      </c>
      <c r="U71" s="33"/>
      <c r="V71" s="14"/>
      <c r="W71" s="13"/>
      <c r="X71" s="55">
        <v>0</v>
      </c>
      <c r="Y71" s="33"/>
      <c r="Z71" s="14">
        <f>0</f>
        <v>0</v>
      </c>
      <c r="AA71" s="13"/>
      <c r="AB71" s="14">
        <f>0</f>
        <v>0</v>
      </c>
      <c r="AC71" s="57"/>
      <c r="AD71" s="14"/>
    </row>
    <row r="72" spans="1:30" ht="18.75" customHeight="1" x14ac:dyDescent="0.2">
      <c r="A72" s="1"/>
      <c r="B72" s="1"/>
      <c r="C72" s="13" t="s">
        <v>65</v>
      </c>
      <c r="D72" s="14">
        <v>2000</v>
      </c>
      <c r="E72" s="14">
        <v>0</v>
      </c>
      <c r="F72" s="14">
        <v>1800.75</v>
      </c>
      <c r="G72" s="13"/>
      <c r="H72" s="14">
        <v>8500</v>
      </c>
      <c r="I72" s="14">
        <v>0</v>
      </c>
      <c r="J72" s="70">
        <v>2743.75</v>
      </c>
      <c r="K72" s="13"/>
      <c r="L72" s="14">
        <v>3000</v>
      </c>
      <c r="M72" s="33"/>
      <c r="N72" s="14">
        <v>813.75</v>
      </c>
      <c r="O72" s="13"/>
      <c r="P72" s="14">
        <v>7200</v>
      </c>
      <c r="Q72" s="33"/>
      <c r="R72" s="14">
        <v>0</v>
      </c>
      <c r="S72" s="13"/>
      <c r="T72" s="14">
        <v>0</v>
      </c>
      <c r="U72" s="33"/>
      <c r="V72" s="14">
        <v>0</v>
      </c>
      <c r="W72" s="13"/>
      <c r="X72" s="14">
        <v>0</v>
      </c>
      <c r="Y72" s="33"/>
      <c r="Z72" s="14">
        <f>0</f>
        <v>0</v>
      </c>
      <c r="AA72" s="13"/>
      <c r="AB72" s="14">
        <f>0</f>
        <v>0</v>
      </c>
      <c r="AC72" s="57"/>
      <c r="AD72" s="14"/>
    </row>
    <row r="73" spans="1:30" ht="18.75" customHeight="1" x14ac:dyDescent="0.2">
      <c r="A73" s="1"/>
      <c r="B73" s="1"/>
      <c r="C73" s="13" t="s">
        <v>111</v>
      </c>
      <c r="D73" s="14">
        <v>0</v>
      </c>
      <c r="E73" s="14">
        <v>0</v>
      </c>
      <c r="F73" s="14">
        <v>0</v>
      </c>
      <c r="G73" s="13"/>
      <c r="H73" s="14">
        <v>0</v>
      </c>
      <c r="I73" s="14">
        <v>0</v>
      </c>
      <c r="J73" s="14">
        <v>27348.99</v>
      </c>
      <c r="K73" s="13"/>
      <c r="L73" s="14">
        <v>0</v>
      </c>
      <c r="M73" s="33"/>
      <c r="N73" s="14">
        <v>1141.25</v>
      </c>
      <c r="O73" s="13"/>
      <c r="P73" s="14">
        <v>5000</v>
      </c>
      <c r="Q73" s="33"/>
      <c r="R73" s="14">
        <v>0</v>
      </c>
      <c r="S73" s="13"/>
      <c r="T73" s="14">
        <v>750000</v>
      </c>
      <c r="U73" s="33"/>
      <c r="V73" s="14">
        <v>0</v>
      </c>
      <c r="W73" s="13"/>
      <c r="X73" s="14">
        <v>2250000</v>
      </c>
      <c r="Y73" s="33"/>
      <c r="Z73" s="14">
        <f>0</f>
        <v>0</v>
      </c>
      <c r="AA73" s="13"/>
      <c r="AB73" s="14">
        <f>0</f>
        <v>0</v>
      </c>
      <c r="AC73" s="57"/>
      <c r="AD73" s="14"/>
    </row>
    <row r="74" spans="1:30" ht="18.75" customHeight="1" x14ac:dyDescent="0.2">
      <c r="A74" s="1"/>
      <c r="B74" s="1"/>
      <c r="C74" s="13" t="s">
        <v>135</v>
      </c>
      <c r="D74" s="14">
        <v>22000</v>
      </c>
      <c r="E74" s="14">
        <v>0</v>
      </c>
      <c r="F74" s="14">
        <v>13244.42</v>
      </c>
      <c r="G74" s="13"/>
      <c r="H74" s="14">
        <v>20000</v>
      </c>
      <c r="I74" s="14">
        <v>0</v>
      </c>
      <c r="J74" s="14">
        <v>16919.759999999998</v>
      </c>
      <c r="K74" s="13"/>
      <c r="L74" s="14">
        <v>20000</v>
      </c>
      <c r="M74" s="33"/>
      <c r="N74" s="14">
        <f>25283.731+209.13</f>
        <v>25492.861000000001</v>
      </c>
      <c r="O74" s="13"/>
      <c r="P74" s="14">
        <v>20000</v>
      </c>
      <c r="Q74" s="33"/>
      <c r="R74" s="14">
        <v>33977.19</v>
      </c>
      <c r="S74" s="13"/>
      <c r="T74" s="14">
        <v>26000</v>
      </c>
      <c r="U74" s="33"/>
      <c r="V74" s="14">
        <v>22463</v>
      </c>
      <c r="W74" s="13"/>
      <c r="X74" s="14">
        <v>30000</v>
      </c>
      <c r="Y74" s="33"/>
      <c r="Z74" s="14">
        <v>11701</v>
      </c>
      <c r="AA74" s="13"/>
      <c r="AB74" s="14">
        <v>25000</v>
      </c>
      <c r="AC74" s="57"/>
      <c r="AD74" s="14"/>
    </row>
    <row r="75" spans="1:30" ht="18.75" customHeight="1" x14ac:dyDescent="0.2">
      <c r="A75" s="1"/>
      <c r="B75" s="1"/>
      <c r="C75" s="13" t="s">
        <v>172</v>
      </c>
      <c r="D75" s="14">
        <v>0</v>
      </c>
      <c r="E75" s="14">
        <v>0</v>
      </c>
      <c r="F75" s="14">
        <v>0</v>
      </c>
      <c r="G75" s="13"/>
      <c r="H75" s="14">
        <v>0</v>
      </c>
      <c r="I75" s="14">
        <v>0</v>
      </c>
      <c r="J75" s="14">
        <v>0</v>
      </c>
      <c r="K75" s="13"/>
      <c r="L75" s="14">
        <v>0</v>
      </c>
      <c r="M75" s="33"/>
      <c r="N75" s="14">
        <v>0</v>
      </c>
      <c r="O75" s="13"/>
      <c r="P75" s="14">
        <v>0</v>
      </c>
      <c r="Q75" s="33"/>
      <c r="R75" s="14">
        <v>0</v>
      </c>
      <c r="S75" s="13"/>
      <c r="T75" s="14">
        <v>0</v>
      </c>
      <c r="U75" s="33"/>
      <c r="V75" s="14">
        <v>0</v>
      </c>
      <c r="W75" s="13"/>
      <c r="X75" s="14">
        <v>0</v>
      </c>
      <c r="Y75" s="33"/>
      <c r="Z75" s="14">
        <f>0</f>
        <v>0</v>
      </c>
      <c r="AA75" s="13"/>
      <c r="AB75" s="14">
        <v>10000</v>
      </c>
      <c r="AC75" s="57"/>
      <c r="AD75" s="14"/>
    </row>
    <row r="76" spans="1:30" ht="18.75" customHeight="1" x14ac:dyDescent="0.2">
      <c r="A76" s="1"/>
      <c r="B76" s="1"/>
      <c r="C76" s="13" t="s">
        <v>136</v>
      </c>
      <c r="D76" s="14">
        <v>23000</v>
      </c>
      <c r="E76" s="14">
        <v>0</v>
      </c>
      <c r="F76" s="14">
        <v>21747.73</v>
      </c>
      <c r="G76" s="13"/>
      <c r="H76" s="14">
        <v>23000</v>
      </c>
      <c r="I76" s="14">
        <v>0</v>
      </c>
      <c r="J76" s="14">
        <v>22003.24</v>
      </c>
      <c r="K76" s="13"/>
      <c r="L76" s="14">
        <v>24000</v>
      </c>
      <c r="M76" s="33"/>
      <c r="N76" s="14">
        <v>22474.61</v>
      </c>
      <c r="O76" s="13"/>
      <c r="P76" s="14">
        <v>24000</v>
      </c>
      <c r="Q76" s="33"/>
      <c r="R76" s="14">
        <v>24649</v>
      </c>
      <c r="S76" s="13"/>
      <c r="T76" s="14">
        <v>26000</v>
      </c>
      <c r="U76" s="33"/>
      <c r="V76" s="14">
        <v>27342</v>
      </c>
      <c r="W76" s="13"/>
      <c r="X76" s="14">
        <v>28500</v>
      </c>
      <c r="Y76" s="33"/>
      <c r="Z76" s="14">
        <v>28941</v>
      </c>
      <c r="AA76" s="13"/>
      <c r="AB76" s="14">
        <v>30000</v>
      </c>
      <c r="AC76" s="57"/>
      <c r="AD76" s="14"/>
    </row>
    <row r="77" spans="1:30" ht="18.75" customHeight="1" x14ac:dyDescent="0.2">
      <c r="A77" s="1"/>
      <c r="B77" s="1"/>
      <c r="C77" s="13" t="s">
        <v>50</v>
      </c>
      <c r="D77" s="14">
        <v>600</v>
      </c>
      <c r="E77" s="14">
        <v>0</v>
      </c>
      <c r="F77" s="14">
        <v>600</v>
      </c>
      <c r="G77" s="13"/>
      <c r="H77" s="14">
        <v>600</v>
      </c>
      <c r="I77" s="14">
        <v>0</v>
      </c>
      <c r="J77" s="14">
        <v>600</v>
      </c>
      <c r="K77" s="13"/>
      <c r="L77" s="14">
        <v>600</v>
      </c>
      <c r="M77" s="33"/>
      <c r="N77" s="14">
        <v>699</v>
      </c>
      <c r="O77" s="13"/>
      <c r="P77" s="14">
        <v>700</v>
      </c>
      <c r="Q77" s="33"/>
      <c r="R77" s="14">
        <v>700</v>
      </c>
      <c r="S77" s="13"/>
      <c r="T77" s="14">
        <v>700</v>
      </c>
      <c r="U77" s="33"/>
      <c r="V77" s="14">
        <v>700</v>
      </c>
      <c r="W77" s="13"/>
      <c r="X77" s="14">
        <v>0</v>
      </c>
      <c r="Y77" s="33"/>
      <c r="Z77" s="14">
        <f>0</f>
        <v>0</v>
      </c>
      <c r="AA77" s="13"/>
      <c r="AB77" s="14">
        <f>0</f>
        <v>0</v>
      </c>
      <c r="AC77" s="57"/>
      <c r="AD77" s="14"/>
    </row>
    <row r="78" spans="1:30" ht="18.75" customHeight="1" x14ac:dyDescent="0.2">
      <c r="A78" s="1"/>
      <c r="B78" s="1"/>
      <c r="C78" s="13" t="s">
        <v>51</v>
      </c>
      <c r="D78" s="14">
        <v>0</v>
      </c>
      <c r="E78" s="14">
        <v>0</v>
      </c>
      <c r="F78" s="14">
        <v>0</v>
      </c>
      <c r="G78" s="13"/>
      <c r="H78" s="14">
        <v>0</v>
      </c>
      <c r="I78" s="14">
        <v>0</v>
      </c>
      <c r="J78" s="14">
        <v>0</v>
      </c>
      <c r="K78" s="13"/>
      <c r="L78" s="14">
        <v>0</v>
      </c>
      <c r="M78" s="33"/>
      <c r="N78" s="14">
        <v>0</v>
      </c>
      <c r="O78" s="13"/>
      <c r="P78" s="14">
        <v>0</v>
      </c>
      <c r="Q78" s="33"/>
      <c r="R78" s="14">
        <v>0</v>
      </c>
      <c r="S78" s="13"/>
      <c r="T78" s="14">
        <v>0</v>
      </c>
      <c r="U78" s="33"/>
      <c r="V78" s="14">
        <v>0</v>
      </c>
      <c r="W78" s="13"/>
      <c r="X78" s="14">
        <v>0</v>
      </c>
      <c r="Y78" s="33"/>
      <c r="Z78" s="14">
        <f>0</f>
        <v>0</v>
      </c>
      <c r="AA78" s="13"/>
      <c r="AB78" s="14">
        <f>0</f>
        <v>0</v>
      </c>
      <c r="AC78" s="57"/>
      <c r="AD78" s="14"/>
    </row>
    <row r="79" spans="1:30" ht="18.75" customHeight="1" x14ac:dyDescent="0.2">
      <c r="A79" s="1"/>
      <c r="B79" s="1"/>
      <c r="C79" s="13" t="s">
        <v>66</v>
      </c>
      <c r="D79" s="14">
        <v>2200</v>
      </c>
      <c r="E79" s="14">
        <v>0</v>
      </c>
      <c r="F79" s="14">
        <v>2136.96</v>
      </c>
      <c r="G79" s="13"/>
      <c r="H79" s="14">
        <v>2200</v>
      </c>
      <c r="I79" s="14">
        <v>0</v>
      </c>
      <c r="J79" s="14">
        <v>2136.96</v>
      </c>
      <c r="K79" s="13"/>
      <c r="L79" s="14">
        <v>2200</v>
      </c>
      <c r="M79" s="15"/>
      <c r="N79" s="14">
        <v>2136.96</v>
      </c>
      <c r="O79" s="13"/>
      <c r="P79" s="14">
        <v>2200</v>
      </c>
      <c r="Q79" s="15"/>
      <c r="R79" s="14">
        <v>2136.96</v>
      </c>
      <c r="S79" s="13"/>
      <c r="T79" s="14">
        <v>2300</v>
      </c>
      <c r="U79" s="15"/>
      <c r="V79" s="14">
        <v>2137</v>
      </c>
      <c r="W79" s="13"/>
      <c r="X79" s="14">
        <v>2415</v>
      </c>
      <c r="Y79" s="15"/>
      <c r="Z79" s="14">
        <v>1122</v>
      </c>
      <c r="AA79" s="13"/>
      <c r="AB79" s="14">
        <v>2500</v>
      </c>
      <c r="AC79" s="63"/>
      <c r="AD79" s="14"/>
    </row>
    <row r="80" spans="1:30" ht="18.75" customHeight="1" x14ac:dyDescent="0.2">
      <c r="A80" s="1"/>
      <c r="B80" s="1"/>
      <c r="C80" s="13" t="s">
        <v>67</v>
      </c>
      <c r="D80" s="14">
        <v>500</v>
      </c>
      <c r="E80" s="14">
        <v>0</v>
      </c>
      <c r="F80" s="14">
        <v>389</v>
      </c>
      <c r="G80" s="13"/>
      <c r="H80" s="14">
        <v>500</v>
      </c>
      <c r="I80" s="14">
        <v>0</v>
      </c>
      <c r="J80" s="14">
        <v>80</v>
      </c>
      <c r="K80" s="13"/>
      <c r="L80" s="14">
        <v>0</v>
      </c>
      <c r="M80" s="33"/>
      <c r="N80" s="14">
        <v>440</v>
      </c>
      <c r="O80" s="13"/>
      <c r="P80" s="14">
        <v>0</v>
      </c>
      <c r="Q80" s="33"/>
      <c r="R80" s="14">
        <v>0</v>
      </c>
      <c r="S80" s="13"/>
      <c r="T80" s="14">
        <v>0</v>
      </c>
      <c r="U80" s="33"/>
      <c r="V80" s="14">
        <v>0</v>
      </c>
      <c r="W80" s="13"/>
      <c r="X80" s="14">
        <v>0</v>
      </c>
      <c r="Y80" s="33"/>
      <c r="Z80" s="14">
        <f>0</f>
        <v>0</v>
      </c>
      <c r="AA80" s="13"/>
      <c r="AB80" s="14">
        <f>0</f>
        <v>0</v>
      </c>
      <c r="AC80" s="57"/>
      <c r="AD80" s="14"/>
    </row>
    <row r="81" spans="1:30" ht="18.75" hidden="1" customHeight="1" x14ac:dyDescent="0.2">
      <c r="A81" s="1"/>
      <c r="B81" s="1"/>
      <c r="C81" s="13" t="s">
        <v>110</v>
      </c>
      <c r="D81" s="14">
        <v>0</v>
      </c>
      <c r="E81" s="14"/>
      <c r="F81" s="14">
        <v>100</v>
      </c>
      <c r="G81" s="13"/>
      <c r="H81" s="14"/>
      <c r="I81" s="14"/>
      <c r="J81" s="14"/>
      <c r="K81" s="13"/>
      <c r="L81" s="14"/>
      <c r="M81" s="33"/>
      <c r="N81" s="14"/>
      <c r="O81" s="13"/>
      <c r="P81" s="14"/>
      <c r="Q81" s="33"/>
      <c r="R81" s="14">
        <v>0</v>
      </c>
      <c r="S81" s="13"/>
      <c r="T81" s="14">
        <v>0</v>
      </c>
      <c r="U81" s="33"/>
      <c r="V81" s="14"/>
      <c r="W81" s="13"/>
      <c r="X81" s="14">
        <v>0</v>
      </c>
      <c r="Y81" s="33"/>
      <c r="Z81" s="14">
        <f>0</f>
        <v>0</v>
      </c>
      <c r="AA81" s="13"/>
      <c r="AB81" s="14">
        <f>0</f>
        <v>0</v>
      </c>
      <c r="AC81" s="57"/>
      <c r="AD81" s="14"/>
    </row>
    <row r="82" spans="1:30" ht="18.75" customHeight="1" x14ac:dyDescent="0.2">
      <c r="A82" s="1"/>
      <c r="B82" s="1"/>
      <c r="C82" s="13" t="s">
        <v>68</v>
      </c>
      <c r="D82" s="14">
        <v>18500</v>
      </c>
      <c r="E82" s="14">
        <v>0</v>
      </c>
      <c r="F82" s="14">
        <v>18775</v>
      </c>
      <c r="G82" s="13"/>
      <c r="H82" s="14">
        <v>18500</v>
      </c>
      <c r="I82" s="14">
        <v>18500</v>
      </c>
      <c r="J82" s="14">
        <v>17775</v>
      </c>
      <c r="K82" s="13"/>
      <c r="L82" s="14">
        <v>18500</v>
      </c>
      <c r="M82" s="33"/>
      <c r="N82" s="14">
        <v>22775</v>
      </c>
      <c r="O82" s="13"/>
      <c r="P82" s="14">
        <v>18500</v>
      </c>
      <c r="Q82" s="33"/>
      <c r="R82" s="14">
        <v>18500.04</v>
      </c>
      <c r="S82" s="13"/>
      <c r="T82" s="14">
        <v>19500</v>
      </c>
      <c r="U82" s="33"/>
      <c r="V82" s="14">
        <v>19500</v>
      </c>
      <c r="W82" s="13"/>
      <c r="X82" s="14">
        <v>20475</v>
      </c>
      <c r="Y82" s="33"/>
      <c r="Z82" s="14">
        <v>10238</v>
      </c>
      <c r="AA82" s="13"/>
      <c r="AB82" s="14">
        <v>21090</v>
      </c>
      <c r="AC82" s="57"/>
      <c r="AD82" s="14"/>
    </row>
    <row r="83" spans="1:30" ht="18.75" hidden="1" customHeight="1" x14ac:dyDescent="0.2">
      <c r="A83" s="1"/>
      <c r="B83" s="1"/>
      <c r="C83" s="13" t="s">
        <v>69</v>
      </c>
      <c r="D83" s="14">
        <v>4500</v>
      </c>
      <c r="E83" s="14">
        <v>0</v>
      </c>
      <c r="F83" s="33"/>
      <c r="G83" s="13"/>
      <c r="H83" s="14">
        <v>4500</v>
      </c>
      <c r="I83" s="14">
        <v>0</v>
      </c>
      <c r="J83" s="14">
        <v>0</v>
      </c>
      <c r="K83" s="13"/>
      <c r="L83" s="14">
        <v>0</v>
      </c>
      <c r="M83" s="33"/>
      <c r="N83" s="14">
        <v>0</v>
      </c>
      <c r="O83" s="13"/>
      <c r="P83" s="14">
        <v>0</v>
      </c>
      <c r="Q83" s="33"/>
      <c r="R83" s="14">
        <v>0</v>
      </c>
      <c r="S83" s="13"/>
      <c r="T83" s="14">
        <v>0</v>
      </c>
      <c r="U83" s="33"/>
      <c r="V83" s="14"/>
      <c r="W83" s="13"/>
      <c r="X83" s="14">
        <v>0</v>
      </c>
      <c r="Y83" s="33"/>
      <c r="Z83" s="14">
        <f>0</f>
        <v>0</v>
      </c>
      <c r="AA83" s="13"/>
      <c r="AB83" s="14">
        <f>0</f>
        <v>0</v>
      </c>
      <c r="AC83" s="57"/>
      <c r="AD83" s="14"/>
    </row>
    <row r="84" spans="1:30" ht="18.75" customHeight="1" x14ac:dyDescent="0.2">
      <c r="A84" s="1"/>
      <c r="B84" s="1"/>
      <c r="C84" s="13" t="s">
        <v>137</v>
      </c>
      <c r="D84" s="14">
        <v>1650</v>
      </c>
      <c r="E84" s="14">
        <v>0</v>
      </c>
      <c r="F84" s="14">
        <v>909.71</v>
      </c>
      <c r="G84" s="13"/>
      <c r="H84" s="14">
        <v>1650</v>
      </c>
      <c r="I84" s="14">
        <v>0</v>
      </c>
      <c r="J84" s="14">
        <v>789.13</v>
      </c>
      <c r="K84" s="13"/>
      <c r="L84" s="14">
        <v>1000</v>
      </c>
      <c r="M84" s="33"/>
      <c r="N84" s="14">
        <v>497.36</v>
      </c>
      <c r="O84" s="13"/>
      <c r="P84" s="14">
        <v>1000</v>
      </c>
      <c r="Q84" s="33"/>
      <c r="R84" s="14">
        <v>150</v>
      </c>
      <c r="S84" s="13"/>
      <c r="T84" s="14">
        <v>1000</v>
      </c>
      <c r="U84" s="33"/>
      <c r="V84" s="14">
        <v>911</v>
      </c>
      <c r="W84" s="13"/>
      <c r="X84" s="14">
        <v>1000</v>
      </c>
      <c r="Y84" s="33"/>
      <c r="Z84" s="14">
        <v>674</v>
      </c>
      <c r="AA84" s="13"/>
      <c r="AB84" s="14">
        <v>1000</v>
      </c>
      <c r="AC84" s="57"/>
      <c r="AD84" s="14"/>
    </row>
    <row r="85" spans="1:30" ht="18.75" customHeight="1" x14ac:dyDescent="0.2">
      <c r="A85" s="1"/>
      <c r="B85" s="1"/>
      <c r="C85" s="13" t="s">
        <v>70</v>
      </c>
      <c r="D85" s="14">
        <v>0</v>
      </c>
      <c r="E85" s="14">
        <v>0</v>
      </c>
      <c r="F85" s="14">
        <v>540</v>
      </c>
      <c r="G85" s="13"/>
      <c r="H85" s="14">
        <v>0</v>
      </c>
      <c r="I85" s="14">
        <v>0</v>
      </c>
      <c r="J85" s="14">
        <v>1140</v>
      </c>
      <c r="K85" s="13"/>
      <c r="L85" s="14">
        <v>0</v>
      </c>
      <c r="M85" s="33"/>
      <c r="N85" s="14">
        <v>780</v>
      </c>
      <c r="O85" s="13"/>
      <c r="P85" s="14">
        <v>1500</v>
      </c>
      <c r="Q85" s="33"/>
      <c r="R85" s="14">
        <v>1499.94</v>
      </c>
      <c r="S85" s="13"/>
      <c r="T85" s="14">
        <v>1500</v>
      </c>
      <c r="U85" s="33"/>
      <c r="V85" s="14">
        <v>1511</v>
      </c>
      <c r="W85" s="13"/>
      <c r="X85" s="14">
        <v>1500</v>
      </c>
      <c r="Y85" s="33"/>
      <c r="Z85" s="14">
        <v>738</v>
      </c>
      <c r="AA85" s="13"/>
      <c r="AB85" s="14">
        <v>1500</v>
      </c>
      <c r="AC85" s="57"/>
      <c r="AD85" s="14"/>
    </row>
    <row r="86" spans="1:30" ht="18.75" hidden="1" customHeight="1" x14ac:dyDescent="0.2">
      <c r="A86" s="1"/>
      <c r="B86" s="1"/>
      <c r="C86" s="13" t="s">
        <v>71</v>
      </c>
      <c r="D86" s="14">
        <v>0</v>
      </c>
      <c r="E86" s="14">
        <v>0</v>
      </c>
      <c r="F86" s="14">
        <v>0</v>
      </c>
      <c r="G86" s="13"/>
      <c r="H86" s="14">
        <v>0</v>
      </c>
      <c r="I86" s="14">
        <v>0</v>
      </c>
      <c r="J86" s="14">
        <v>0</v>
      </c>
      <c r="K86" s="13"/>
      <c r="L86" s="14">
        <v>0</v>
      </c>
      <c r="M86" s="33"/>
      <c r="N86" s="14">
        <v>0</v>
      </c>
      <c r="O86" s="13"/>
      <c r="P86" s="14">
        <v>0</v>
      </c>
      <c r="Q86" s="33"/>
      <c r="R86" s="14">
        <v>0</v>
      </c>
      <c r="S86" s="13"/>
      <c r="T86" s="14">
        <v>0</v>
      </c>
      <c r="U86" s="33"/>
      <c r="V86" s="14"/>
      <c r="W86" s="13"/>
      <c r="X86" s="14">
        <v>0</v>
      </c>
      <c r="Y86" s="33"/>
      <c r="Z86" s="14">
        <f>0</f>
        <v>0</v>
      </c>
      <c r="AA86" s="13"/>
      <c r="AB86" s="14">
        <f>0</f>
        <v>0</v>
      </c>
      <c r="AC86" s="57"/>
      <c r="AD86" s="14"/>
    </row>
    <row r="87" spans="1:30" ht="18.75" customHeight="1" x14ac:dyDescent="0.2">
      <c r="A87" s="1"/>
      <c r="B87" s="1"/>
      <c r="C87" s="13" t="s">
        <v>72</v>
      </c>
      <c r="D87" s="14">
        <v>57500</v>
      </c>
      <c r="E87" s="14">
        <v>0</v>
      </c>
      <c r="F87" s="14">
        <v>57500.04</v>
      </c>
      <c r="G87" s="13"/>
      <c r="H87" s="14">
        <v>57500</v>
      </c>
      <c r="I87" s="14">
        <v>57500</v>
      </c>
      <c r="J87" s="14">
        <v>61211.58</v>
      </c>
      <c r="K87" s="13"/>
      <c r="L87" s="14">
        <v>57500</v>
      </c>
      <c r="M87" s="33"/>
      <c r="N87" s="14">
        <v>61500.04</v>
      </c>
      <c r="O87" s="13"/>
      <c r="P87" s="14">
        <v>57500</v>
      </c>
      <c r="Q87" s="33"/>
      <c r="R87" s="14">
        <v>58500.04</v>
      </c>
      <c r="S87" s="13"/>
      <c r="T87" s="14">
        <v>60500</v>
      </c>
      <c r="U87" s="33"/>
      <c r="V87" s="14">
        <v>60989</v>
      </c>
      <c r="W87" s="13"/>
      <c r="X87" s="14">
        <v>63525</v>
      </c>
      <c r="Y87" s="33"/>
      <c r="Z87" s="14">
        <v>31274</v>
      </c>
      <c r="AA87" s="13"/>
      <c r="AB87" s="14">
        <v>65430</v>
      </c>
      <c r="AC87" s="57"/>
      <c r="AD87" s="14"/>
    </row>
    <row r="88" spans="1:30" ht="18.75" customHeight="1" x14ac:dyDescent="0.2">
      <c r="A88" s="1"/>
      <c r="B88" s="1"/>
      <c r="C88" s="13" t="s">
        <v>138</v>
      </c>
      <c r="D88" s="14"/>
      <c r="E88" s="14"/>
      <c r="F88" s="14"/>
      <c r="G88" s="13"/>
      <c r="H88" s="14"/>
      <c r="I88" s="14"/>
      <c r="J88" s="14"/>
      <c r="K88" s="13"/>
      <c r="L88" s="14">
        <v>0</v>
      </c>
      <c r="M88" s="33"/>
      <c r="N88" s="14">
        <v>0</v>
      </c>
      <c r="O88" s="13"/>
      <c r="P88" s="14">
        <v>0</v>
      </c>
      <c r="Q88" s="33"/>
      <c r="R88" s="14">
        <v>0</v>
      </c>
      <c r="S88" s="13"/>
      <c r="T88" s="14">
        <v>1500</v>
      </c>
      <c r="U88" s="33"/>
      <c r="V88" s="14">
        <v>0</v>
      </c>
      <c r="W88" s="13"/>
      <c r="X88" s="14">
        <v>1575</v>
      </c>
      <c r="Y88" s="33"/>
      <c r="Z88" s="14">
        <f>0</f>
        <v>0</v>
      </c>
      <c r="AA88" s="13"/>
      <c r="AB88" s="14">
        <v>2500</v>
      </c>
      <c r="AC88" s="57"/>
      <c r="AD88" s="14"/>
    </row>
    <row r="89" spans="1:30" ht="18.75" customHeight="1" x14ac:dyDescent="0.2">
      <c r="A89" s="1"/>
      <c r="B89" s="1"/>
      <c r="C89" s="13" t="s">
        <v>73</v>
      </c>
      <c r="D89" s="14">
        <v>1500</v>
      </c>
      <c r="E89" s="14">
        <v>0</v>
      </c>
      <c r="F89" s="14">
        <v>0</v>
      </c>
      <c r="G89" s="13"/>
      <c r="H89" s="14">
        <v>1500</v>
      </c>
      <c r="I89" s="14">
        <v>0</v>
      </c>
      <c r="J89" s="14">
        <v>0</v>
      </c>
      <c r="K89" s="13"/>
      <c r="L89" s="14">
        <v>2000</v>
      </c>
      <c r="M89" s="33"/>
      <c r="N89" s="14">
        <v>0</v>
      </c>
      <c r="O89" s="13"/>
      <c r="P89" s="14">
        <v>0</v>
      </c>
      <c r="Q89" s="33"/>
      <c r="R89" s="14">
        <v>0</v>
      </c>
      <c r="S89" s="13"/>
      <c r="T89" s="14">
        <v>0</v>
      </c>
      <c r="U89" s="33"/>
      <c r="V89" s="14">
        <v>0</v>
      </c>
      <c r="W89" s="13"/>
      <c r="X89" s="14">
        <v>0</v>
      </c>
      <c r="Y89" s="33"/>
      <c r="Z89" s="14">
        <f>0</f>
        <v>0</v>
      </c>
      <c r="AA89" s="13"/>
      <c r="AB89" s="14">
        <f>0</f>
        <v>0</v>
      </c>
      <c r="AC89" s="57"/>
      <c r="AD89" s="14"/>
    </row>
    <row r="90" spans="1:30" ht="18.75" customHeight="1" x14ac:dyDescent="0.2">
      <c r="A90" s="1"/>
      <c r="B90" s="1"/>
      <c r="C90" s="13" t="s">
        <v>74</v>
      </c>
      <c r="D90" s="14">
        <v>12000</v>
      </c>
      <c r="E90" s="14">
        <v>0</v>
      </c>
      <c r="F90" s="14">
        <v>12630.24</v>
      </c>
      <c r="G90" s="13"/>
      <c r="H90" s="14">
        <v>10000</v>
      </c>
      <c r="I90" s="14">
        <v>0</v>
      </c>
      <c r="J90" s="14">
        <v>7764.34</v>
      </c>
      <c r="K90" s="13"/>
      <c r="L90" s="14">
        <v>7500</v>
      </c>
      <c r="M90" s="33"/>
      <c r="N90" s="14">
        <v>7668.27</v>
      </c>
      <c r="O90" s="13"/>
      <c r="P90" s="14">
        <v>8000</v>
      </c>
      <c r="Q90" s="33"/>
      <c r="R90" s="14">
        <v>7707.43</v>
      </c>
      <c r="S90" s="13"/>
      <c r="T90" s="14">
        <v>8000</v>
      </c>
      <c r="U90" s="33"/>
      <c r="V90" s="14">
        <v>9477</v>
      </c>
      <c r="W90" s="13"/>
      <c r="X90" s="14">
        <v>8000</v>
      </c>
      <c r="Y90" s="33"/>
      <c r="Z90" s="14">
        <v>4184</v>
      </c>
      <c r="AA90" s="13"/>
      <c r="AB90" s="14">
        <v>8000</v>
      </c>
      <c r="AC90" s="57"/>
      <c r="AD90" s="14"/>
    </row>
    <row r="91" spans="1:30" ht="18.75" hidden="1" customHeight="1" x14ac:dyDescent="0.2">
      <c r="A91" s="1"/>
      <c r="B91" s="1"/>
      <c r="C91" s="13" t="s">
        <v>52</v>
      </c>
      <c r="D91" s="14">
        <v>0</v>
      </c>
      <c r="E91" s="14">
        <v>0</v>
      </c>
      <c r="F91" s="14">
        <v>0</v>
      </c>
      <c r="G91" s="13"/>
      <c r="H91" s="14">
        <v>0</v>
      </c>
      <c r="I91" s="14">
        <v>0</v>
      </c>
      <c r="J91" s="14">
        <v>0</v>
      </c>
      <c r="K91" s="13"/>
      <c r="L91" s="14">
        <v>0</v>
      </c>
      <c r="M91" s="47"/>
      <c r="N91" s="14">
        <v>0</v>
      </c>
      <c r="O91" s="13"/>
      <c r="P91" s="14">
        <v>0</v>
      </c>
      <c r="Q91" s="47"/>
      <c r="R91" s="14">
        <v>0</v>
      </c>
      <c r="S91" s="13"/>
      <c r="T91" s="14">
        <v>0</v>
      </c>
      <c r="U91" s="47"/>
      <c r="V91" s="14"/>
      <c r="W91" s="13"/>
      <c r="X91" s="14">
        <v>0</v>
      </c>
      <c r="Y91" s="47"/>
      <c r="Z91" s="14">
        <f>0</f>
        <v>0</v>
      </c>
      <c r="AA91" s="13"/>
      <c r="AB91" s="14">
        <f>0</f>
        <v>0</v>
      </c>
      <c r="AC91" s="62"/>
      <c r="AD91" s="14"/>
    </row>
    <row r="92" spans="1:30" ht="18.75" hidden="1" customHeight="1" x14ac:dyDescent="0.2">
      <c r="A92" s="1"/>
      <c r="B92" s="1"/>
      <c r="C92" s="13" t="s">
        <v>53</v>
      </c>
      <c r="D92" s="14">
        <v>0</v>
      </c>
      <c r="E92" s="14">
        <v>0</v>
      </c>
      <c r="F92" s="14">
        <v>0</v>
      </c>
      <c r="G92" s="13"/>
      <c r="H92" s="14">
        <v>0</v>
      </c>
      <c r="I92" s="14">
        <v>0</v>
      </c>
      <c r="J92" s="14">
        <v>0</v>
      </c>
      <c r="K92" s="13"/>
      <c r="L92" s="14">
        <v>0</v>
      </c>
      <c r="M92" s="33"/>
      <c r="N92" s="14">
        <v>0</v>
      </c>
      <c r="O92" s="13"/>
      <c r="P92" s="14">
        <v>0</v>
      </c>
      <c r="Q92" s="33"/>
      <c r="R92" s="14">
        <v>0</v>
      </c>
      <c r="S92" s="13"/>
      <c r="T92" s="14">
        <v>0</v>
      </c>
      <c r="U92" s="33"/>
      <c r="V92" s="14"/>
      <c r="W92" s="13"/>
      <c r="X92" s="14">
        <v>0</v>
      </c>
      <c r="Y92" s="33"/>
      <c r="Z92" s="14">
        <f>0</f>
        <v>0</v>
      </c>
      <c r="AA92" s="13"/>
      <c r="AB92" s="14">
        <f>0</f>
        <v>0</v>
      </c>
      <c r="AC92" s="57"/>
      <c r="AD92" s="14"/>
    </row>
    <row r="93" spans="1:30" ht="18.75" hidden="1" customHeight="1" x14ac:dyDescent="0.2">
      <c r="A93" s="1"/>
      <c r="B93" s="1"/>
      <c r="C93" s="13" t="s">
        <v>54</v>
      </c>
      <c r="D93" s="14">
        <v>2500</v>
      </c>
      <c r="E93" s="14">
        <v>0</v>
      </c>
      <c r="F93" s="14">
        <v>140</v>
      </c>
      <c r="G93" s="13"/>
      <c r="H93" s="14">
        <v>0</v>
      </c>
      <c r="I93" s="14">
        <v>0</v>
      </c>
      <c r="J93" s="14">
        <v>0</v>
      </c>
      <c r="K93" s="13"/>
      <c r="L93" s="14">
        <v>0</v>
      </c>
      <c r="M93" s="33"/>
      <c r="N93" s="14">
        <v>0</v>
      </c>
      <c r="O93" s="13"/>
      <c r="P93" s="14">
        <v>0</v>
      </c>
      <c r="Q93" s="33"/>
      <c r="R93" s="14">
        <v>0</v>
      </c>
      <c r="S93" s="13"/>
      <c r="T93" s="14">
        <v>0</v>
      </c>
      <c r="U93" s="33"/>
      <c r="V93" s="14"/>
      <c r="W93" s="13"/>
      <c r="X93" s="14">
        <v>0</v>
      </c>
      <c r="Y93" s="33"/>
      <c r="Z93" s="14">
        <f>0</f>
        <v>0</v>
      </c>
      <c r="AA93" s="13"/>
      <c r="AB93" s="14">
        <f>0</f>
        <v>0</v>
      </c>
      <c r="AC93" s="57"/>
      <c r="AD93" s="14"/>
    </row>
    <row r="94" spans="1:30" ht="18.75" customHeight="1" x14ac:dyDescent="0.2">
      <c r="A94" s="1"/>
      <c r="B94" s="1"/>
      <c r="C94" s="13" t="s">
        <v>139</v>
      </c>
      <c r="D94" s="14">
        <v>2500</v>
      </c>
      <c r="E94" s="14">
        <v>0</v>
      </c>
      <c r="F94" s="14">
        <v>400</v>
      </c>
      <c r="G94" s="13"/>
      <c r="H94" s="14">
        <v>800</v>
      </c>
      <c r="I94" s="14">
        <v>0</v>
      </c>
      <c r="J94" s="14">
        <v>100</v>
      </c>
      <c r="K94" s="13"/>
      <c r="L94" s="14">
        <v>0</v>
      </c>
      <c r="M94" s="33"/>
      <c r="N94" s="14">
        <v>0</v>
      </c>
      <c r="O94" s="13"/>
      <c r="P94" s="14">
        <v>15000</v>
      </c>
      <c r="Q94" s="33"/>
      <c r="R94" s="14">
        <v>0</v>
      </c>
      <c r="S94" s="13"/>
      <c r="T94" s="14">
        <v>0</v>
      </c>
      <c r="U94" s="33"/>
      <c r="V94" s="14">
        <v>2825</v>
      </c>
      <c r="W94" s="13"/>
      <c r="X94" s="14">
        <v>3500</v>
      </c>
      <c r="Y94" s="33"/>
      <c r="Z94" s="14">
        <v>4835</v>
      </c>
      <c r="AA94" s="13"/>
      <c r="AB94" s="14">
        <v>5000</v>
      </c>
      <c r="AC94" s="57"/>
      <c r="AD94" s="14"/>
    </row>
    <row r="95" spans="1:30" ht="18.75" hidden="1" customHeight="1" x14ac:dyDescent="0.2">
      <c r="A95" s="1"/>
      <c r="B95" s="1"/>
      <c r="C95" s="13" t="s">
        <v>75</v>
      </c>
      <c r="D95" s="14">
        <v>1620</v>
      </c>
      <c r="E95" s="14">
        <v>0</v>
      </c>
      <c r="F95" s="14">
        <v>1620</v>
      </c>
      <c r="G95" s="13"/>
      <c r="H95" s="14">
        <v>1620</v>
      </c>
      <c r="I95" s="14">
        <v>0</v>
      </c>
      <c r="J95" s="14">
        <v>0</v>
      </c>
      <c r="K95" s="13"/>
      <c r="L95" s="14">
        <v>0</v>
      </c>
      <c r="M95" s="33"/>
      <c r="N95" s="14">
        <v>0</v>
      </c>
      <c r="O95" s="13"/>
      <c r="P95" s="14">
        <v>0</v>
      </c>
      <c r="Q95" s="33"/>
      <c r="R95" s="14">
        <v>0</v>
      </c>
      <c r="S95" s="13"/>
      <c r="T95" s="14">
        <v>0</v>
      </c>
      <c r="U95" s="33"/>
      <c r="V95" s="14"/>
      <c r="W95" s="13"/>
      <c r="X95" s="14">
        <v>0</v>
      </c>
      <c r="Y95" s="33"/>
      <c r="Z95" s="14">
        <f>0</f>
        <v>0</v>
      </c>
      <c r="AA95" s="13"/>
      <c r="AB95" s="14">
        <f>0</f>
        <v>0</v>
      </c>
      <c r="AC95" s="57"/>
      <c r="AD95" s="14"/>
    </row>
    <row r="96" spans="1:30" ht="18.75" customHeight="1" x14ac:dyDescent="0.2">
      <c r="A96" s="1"/>
      <c r="B96" s="1"/>
      <c r="C96" s="13" t="s">
        <v>76</v>
      </c>
      <c r="D96" s="14">
        <v>0</v>
      </c>
      <c r="E96" s="14">
        <v>0</v>
      </c>
      <c r="F96" s="14">
        <v>45</v>
      </c>
      <c r="G96" s="13"/>
      <c r="H96" s="14">
        <v>0</v>
      </c>
      <c r="I96" s="14">
        <v>0</v>
      </c>
      <c r="J96" s="14">
        <v>0</v>
      </c>
      <c r="K96" s="13"/>
      <c r="L96" s="14">
        <v>0</v>
      </c>
      <c r="M96" s="33"/>
      <c r="N96" s="14">
        <v>0</v>
      </c>
      <c r="O96" s="13"/>
      <c r="P96" s="14">
        <v>500</v>
      </c>
      <c r="Q96" s="33"/>
      <c r="R96" s="14">
        <v>50</v>
      </c>
      <c r="S96" s="13"/>
      <c r="T96" s="14">
        <v>500</v>
      </c>
      <c r="U96" s="33"/>
      <c r="V96" s="14">
        <v>0</v>
      </c>
      <c r="W96" s="13"/>
      <c r="X96" s="14">
        <v>500</v>
      </c>
      <c r="Y96" s="33"/>
      <c r="Z96" s="14">
        <f>0</f>
        <v>0</v>
      </c>
      <c r="AA96" s="13"/>
      <c r="AB96" s="14">
        <v>500</v>
      </c>
      <c r="AC96" s="57"/>
      <c r="AD96" s="14"/>
    </row>
    <row r="97" spans="1:30" ht="18.75" customHeight="1" x14ac:dyDescent="0.2">
      <c r="A97" s="1"/>
      <c r="B97" s="1"/>
      <c r="C97" s="13" t="s">
        <v>77</v>
      </c>
      <c r="D97" s="14">
        <v>100</v>
      </c>
      <c r="E97" s="14">
        <v>0</v>
      </c>
      <c r="F97" s="14">
        <v>0</v>
      </c>
      <c r="G97" s="13"/>
      <c r="H97" s="14">
        <v>100</v>
      </c>
      <c r="I97" s="14">
        <v>0</v>
      </c>
      <c r="J97" s="14">
        <v>0</v>
      </c>
      <c r="K97" s="13"/>
      <c r="L97" s="14">
        <v>0</v>
      </c>
      <c r="M97" s="33"/>
      <c r="N97" s="14">
        <v>0</v>
      </c>
      <c r="O97" s="13"/>
      <c r="P97" s="14">
        <v>0</v>
      </c>
      <c r="Q97" s="33"/>
      <c r="R97" s="14">
        <v>0</v>
      </c>
      <c r="S97" s="13"/>
      <c r="T97" s="14">
        <v>0</v>
      </c>
      <c r="U97" s="33"/>
      <c r="V97" s="14"/>
      <c r="W97" s="13"/>
      <c r="X97" s="14">
        <v>0</v>
      </c>
      <c r="Y97" s="33"/>
      <c r="Z97" s="14">
        <v>3000</v>
      </c>
      <c r="AA97" s="13"/>
      <c r="AB97" s="14">
        <v>5465</v>
      </c>
      <c r="AC97" s="57"/>
      <c r="AD97" s="14"/>
    </row>
    <row r="98" spans="1:30" ht="18.75" customHeight="1" x14ac:dyDescent="0.2">
      <c r="A98" s="1"/>
      <c r="B98" s="1"/>
      <c r="C98" s="13" t="s">
        <v>78</v>
      </c>
      <c r="D98" s="14">
        <v>1250</v>
      </c>
      <c r="E98" s="14">
        <v>0</v>
      </c>
      <c r="F98" s="14">
        <v>1988.76</v>
      </c>
      <c r="G98" s="13"/>
      <c r="H98" s="14">
        <v>1250</v>
      </c>
      <c r="I98" s="14">
        <v>0</v>
      </c>
      <c r="J98" s="14">
        <v>3133.97</v>
      </c>
      <c r="K98" s="13"/>
      <c r="L98" s="14">
        <v>3500</v>
      </c>
      <c r="M98" s="33"/>
      <c r="N98" s="14">
        <v>1280.25</v>
      </c>
      <c r="O98" s="13"/>
      <c r="P98" s="14">
        <v>3000</v>
      </c>
      <c r="Q98" s="33"/>
      <c r="R98" s="14">
        <v>782</v>
      </c>
      <c r="S98" s="13"/>
      <c r="T98" s="14">
        <v>2000</v>
      </c>
      <c r="U98" s="33"/>
      <c r="V98" s="14">
        <v>1057</v>
      </c>
      <c r="W98" s="13"/>
      <c r="X98" s="14">
        <v>2000</v>
      </c>
      <c r="Y98" s="33"/>
      <c r="Z98" s="14">
        <f>0</f>
        <v>0</v>
      </c>
      <c r="AA98" s="13"/>
      <c r="AB98" s="14">
        <v>2000</v>
      </c>
      <c r="AC98" s="57"/>
      <c r="AD98" s="14"/>
    </row>
    <row r="99" spans="1:30" ht="18.75" hidden="1" customHeight="1" x14ac:dyDescent="0.2">
      <c r="A99" s="1"/>
      <c r="B99" s="1"/>
      <c r="C99" s="13" t="s">
        <v>79</v>
      </c>
      <c r="D99" s="14">
        <v>0</v>
      </c>
      <c r="E99" s="14">
        <v>0</v>
      </c>
      <c r="F99" s="33"/>
      <c r="G99" s="13"/>
      <c r="H99" s="14">
        <v>0</v>
      </c>
      <c r="I99" s="14">
        <v>0</v>
      </c>
      <c r="J99" s="15">
        <v>0</v>
      </c>
      <c r="K99" s="13"/>
      <c r="L99" s="14">
        <v>0</v>
      </c>
      <c r="M99" s="33"/>
      <c r="N99" s="15">
        <v>0</v>
      </c>
      <c r="O99" s="13"/>
      <c r="P99" s="14">
        <v>0</v>
      </c>
      <c r="Q99" s="33"/>
      <c r="R99" s="15">
        <v>0</v>
      </c>
      <c r="S99" s="13"/>
      <c r="T99" s="14">
        <v>0</v>
      </c>
      <c r="U99" s="33"/>
      <c r="V99" s="14"/>
      <c r="W99" s="13"/>
      <c r="X99" s="14">
        <v>0</v>
      </c>
      <c r="Y99" s="33"/>
      <c r="Z99" s="14">
        <f>0</f>
        <v>0</v>
      </c>
      <c r="AA99" s="13"/>
      <c r="AB99" s="14">
        <f>0</f>
        <v>0</v>
      </c>
      <c r="AC99" s="57"/>
      <c r="AD99" s="14"/>
    </row>
    <row r="100" spans="1:30" ht="18.75" customHeight="1" x14ac:dyDescent="0.2">
      <c r="A100" s="1"/>
      <c r="B100" s="1"/>
      <c r="C100" s="13" t="s">
        <v>80</v>
      </c>
      <c r="D100" s="14">
        <v>250</v>
      </c>
      <c r="E100" s="14">
        <v>0</v>
      </c>
      <c r="F100" s="14">
        <v>84.06</v>
      </c>
      <c r="G100" s="13"/>
      <c r="H100" s="14">
        <v>250</v>
      </c>
      <c r="I100" s="14">
        <v>0</v>
      </c>
      <c r="J100" s="14">
        <v>105.05</v>
      </c>
      <c r="K100" s="13"/>
      <c r="L100" s="14">
        <v>250</v>
      </c>
      <c r="M100" s="47"/>
      <c r="N100" s="14">
        <v>17.940000000000001</v>
      </c>
      <c r="O100" s="13"/>
      <c r="P100" s="14">
        <v>250</v>
      </c>
      <c r="Q100" s="47"/>
      <c r="R100" s="14">
        <v>75.42</v>
      </c>
      <c r="S100" s="13"/>
      <c r="T100" s="14">
        <v>100</v>
      </c>
      <c r="U100" s="47"/>
      <c r="V100" s="14">
        <v>150</v>
      </c>
      <c r="W100" s="13"/>
      <c r="X100" s="14">
        <v>100</v>
      </c>
      <c r="Y100" s="47"/>
      <c r="Z100" s="14">
        <v>114</v>
      </c>
      <c r="AA100" s="13"/>
      <c r="AB100" s="14">
        <v>150</v>
      </c>
      <c r="AC100" s="62"/>
      <c r="AD100" s="14"/>
    </row>
    <row r="101" spans="1:30" ht="18.75" customHeight="1" x14ac:dyDescent="0.2">
      <c r="A101" s="1"/>
      <c r="B101" s="1"/>
      <c r="C101" s="13" t="s">
        <v>81</v>
      </c>
      <c r="D101" s="14">
        <v>3000</v>
      </c>
      <c r="E101" s="14">
        <v>0</v>
      </c>
      <c r="F101" s="14">
        <v>2760</v>
      </c>
      <c r="G101" s="13"/>
      <c r="H101" s="14">
        <v>3000</v>
      </c>
      <c r="I101" s="14">
        <v>0</v>
      </c>
      <c r="J101" s="14">
        <v>1500</v>
      </c>
      <c r="K101" s="13"/>
      <c r="L101" s="14">
        <v>2700</v>
      </c>
      <c r="M101" s="33"/>
      <c r="N101" s="14">
        <v>1780</v>
      </c>
      <c r="O101" s="13"/>
      <c r="P101" s="14">
        <v>3000</v>
      </c>
      <c r="Q101" s="33"/>
      <c r="R101" s="14">
        <v>1934.75</v>
      </c>
      <c r="S101" s="13"/>
      <c r="T101" s="14">
        <v>2500</v>
      </c>
      <c r="U101" s="33"/>
      <c r="V101" s="14">
        <v>3120</v>
      </c>
      <c r="W101" s="13"/>
      <c r="X101" s="14">
        <v>2500</v>
      </c>
      <c r="Y101" s="33"/>
      <c r="Z101" s="14">
        <v>580</v>
      </c>
      <c r="AA101" s="13"/>
      <c r="AB101" s="14">
        <v>2500</v>
      </c>
      <c r="AC101" s="57"/>
      <c r="AD101" s="14"/>
    </row>
    <row r="102" spans="1:30" ht="18.75" customHeight="1" x14ac:dyDescent="0.2">
      <c r="A102" s="1"/>
      <c r="B102" s="1"/>
      <c r="C102" s="13" t="s">
        <v>82</v>
      </c>
      <c r="D102" s="14">
        <v>250</v>
      </c>
      <c r="E102" s="14">
        <v>0</v>
      </c>
      <c r="F102" s="14">
        <v>98.51</v>
      </c>
      <c r="G102" s="13"/>
      <c r="H102" s="14">
        <v>250</v>
      </c>
      <c r="I102" s="14">
        <v>0</v>
      </c>
      <c r="J102" s="14">
        <v>337.47</v>
      </c>
      <c r="K102" s="13"/>
      <c r="L102" s="14">
        <v>250</v>
      </c>
      <c r="M102" s="33"/>
      <c r="N102" s="14">
        <v>121.79</v>
      </c>
      <c r="O102" s="13"/>
      <c r="P102" s="14">
        <v>250</v>
      </c>
      <c r="Q102" s="33"/>
      <c r="R102" s="14">
        <v>89.55</v>
      </c>
      <c r="S102" s="13"/>
      <c r="T102" s="14">
        <v>100</v>
      </c>
      <c r="U102" s="33"/>
      <c r="V102" s="14">
        <v>83</v>
      </c>
      <c r="W102" s="13"/>
      <c r="X102" s="14">
        <v>100</v>
      </c>
      <c r="Y102" s="33"/>
      <c r="Z102" s="14">
        <v>57</v>
      </c>
      <c r="AA102" s="13"/>
      <c r="AB102" s="14">
        <v>100</v>
      </c>
      <c r="AC102" s="57"/>
      <c r="AD102" s="14"/>
    </row>
    <row r="103" spans="1:30" ht="18.75" customHeight="1" x14ac:dyDescent="0.2">
      <c r="A103" s="1"/>
      <c r="B103" s="1"/>
      <c r="C103" s="13" t="s">
        <v>171</v>
      </c>
      <c r="D103" s="14"/>
      <c r="E103" s="14"/>
      <c r="F103" s="14"/>
      <c r="G103" s="13"/>
      <c r="H103" s="14"/>
      <c r="I103" s="14"/>
      <c r="J103" s="14"/>
      <c r="K103" s="13"/>
      <c r="L103" s="14">
        <v>0</v>
      </c>
      <c r="M103" s="33"/>
      <c r="N103" s="14">
        <v>0</v>
      </c>
      <c r="O103" s="13"/>
      <c r="P103" s="14">
        <v>0</v>
      </c>
      <c r="Q103" s="33"/>
      <c r="R103" s="14">
        <v>0</v>
      </c>
      <c r="S103" s="13"/>
      <c r="T103" s="14">
        <v>40000</v>
      </c>
      <c r="U103" s="33"/>
      <c r="V103" s="14">
        <v>0</v>
      </c>
      <c r="W103" s="13"/>
      <c r="X103" s="14">
        <v>50000</v>
      </c>
      <c r="Y103" s="33"/>
      <c r="Z103" s="14">
        <f>0</f>
        <v>0</v>
      </c>
      <c r="AA103" s="13"/>
      <c r="AB103" s="14">
        <v>50000</v>
      </c>
      <c r="AC103" s="57"/>
      <c r="AD103" s="14"/>
    </row>
    <row r="104" spans="1:30" ht="18.75" customHeight="1" x14ac:dyDescent="0.2">
      <c r="A104" s="1"/>
      <c r="B104" s="1"/>
      <c r="C104" s="13" t="s">
        <v>87</v>
      </c>
      <c r="D104" s="14">
        <v>2500</v>
      </c>
      <c r="E104" s="14">
        <v>0</v>
      </c>
      <c r="F104" s="14">
        <v>2844.43</v>
      </c>
      <c r="G104" s="13"/>
      <c r="H104" s="14">
        <v>2500</v>
      </c>
      <c r="I104" s="14">
        <v>0</v>
      </c>
      <c r="J104" s="14">
        <v>0</v>
      </c>
      <c r="K104" s="13"/>
      <c r="L104" s="14">
        <v>2500</v>
      </c>
      <c r="M104" s="33"/>
      <c r="N104" s="14">
        <v>2358.2199999999998</v>
      </c>
      <c r="O104" s="13"/>
      <c r="P104" s="14">
        <v>3000</v>
      </c>
      <c r="Q104" s="33"/>
      <c r="R104" s="15">
        <f>2547.99+519.6</f>
        <v>3067.5899999999997</v>
      </c>
      <c r="S104" s="13"/>
      <c r="T104" s="14">
        <v>3000</v>
      </c>
      <c r="U104" s="33"/>
      <c r="V104" s="14">
        <v>2099</v>
      </c>
      <c r="W104" s="13"/>
      <c r="X104" s="14">
        <v>3000</v>
      </c>
      <c r="Y104" s="33"/>
      <c r="Z104" s="14">
        <f>0</f>
        <v>0</v>
      </c>
      <c r="AA104" s="13"/>
      <c r="AB104" s="14">
        <v>3500</v>
      </c>
      <c r="AC104" s="57"/>
      <c r="AD104" s="14"/>
    </row>
    <row r="105" spans="1:30" ht="18.75" customHeight="1" x14ac:dyDescent="0.2">
      <c r="A105" s="1"/>
      <c r="B105" s="1"/>
      <c r="C105" s="13" t="s">
        <v>167</v>
      </c>
      <c r="D105" s="14"/>
      <c r="E105" s="14"/>
      <c r="F105" s="14"/>
      <c r="G105" s="13"/>
      <c r="H105" s="14"/>
      <c r="I105" s="14"/>
      <c r="J105" s="14"/>
      <c r="K105" s="13"/>
      <c r="L105" s="14"/>
      <c r="M105" s="33"/>
      <c r="N105" s="14"/>
      <c r="O105" s="13"/>
      <c r="P105" s="14">
        <v>0</v>
      </c>
      <c r="Q105" s="33"/>
      <c r="R105" s="15">
        <v>0</v>
      </c>
      <c r="S105" s="13"/>
      <c r="T105" s="14">
        <v>0</v>
      </c>
      <c r="U105" s="33"/>
      <c r="V105" s="14">
        <v>460</v>
      </c>
      <c r="W105" s="13"/>
      <c r="X105" s="14">
        <v>0</v>
      </c>
      <c r="Y105" s="33"/>
      <c r="Z105" s="14">
        <v>0</v>
      </c>
      <c r="AA105" s="13"/>
      <c r="AB105" s="14">
        <v>0</v>
      </c>
      <c r="AC105" s="57"/>
      <c r="AD105" s="14"/>
    </row>
    <row r="106" spans="1:30" ht="18.75" customHeight="1" x14ac:dyDescent="0.2">
      <c r="A106" s="1"/>
      <c r="B106" s="1"/>
      <c r="C106" s="13" t="s">
        <v>168</v>
      </c>
      <c r="D106" s="14"/>
      <c r="E106" s="14"/>
      <c r="F106" s="14"/>
      <c r="G106" s="13"/>
      <c r="H106" s="14"/>
      <c r="I106" s="14"/>
      <c r="J106" s="14"/>
      <c r="K106" s="13"/>
      <c r="L106" s="14"/>
      <c r="M106" s="33"/>
      <c r="N106" s="14"/>
      <c r="O106" s="13"/>
      <c r="P106" s="14">
        <v>0</v>
      </c>
      <c r="Q106" s="33"/>
      <c r="R106" s="15">
        <v>0</v>
      </c>
      <c r="S106" s="13"/>
      <c r="T106" s="14">
        <v>0</v>
      </c>
      <c r="U106" s="33"/>
      <c r="V106" s="14">
        <v>2916</v>
      </c>
      <c r="W106" s="13"/>
      <c r="X106" s="14">
        <v>0</v>
      </c>
      <c r="Y106" s="33"/>
      <c r="Z106" s="14">
        <v>0</v>
      </c>
      <c r="AA106" s="13"/>
      <c r="AB106" s="14">
        <v>0</v>
      </c>
      <c r="AC106" s="57"/>
      <c r="AD106" s="14"/>
    </row>
    <row r="107" spans="1:30" ht="18.75" customHeight="1" x14ac:dyDescent="0.2">
      <c r="A107" s="1"/>
      <c r="B107" s="1"/>
      <c r="C107" s="13" t="s">
        <v>169</v>
      </c>
      <c r="D107" s="14"/>
      <c r="E107" s="14"/>
      <c r="F107" s="14"/>
      <c r="G107" s="13"/>
      <c r="H107" s="14"/>
      <c r="I107" s="14"/>
      <c r="J107" s="14"/>
      <c r="K107" s="13"/>
      <c r="L107" s="14"/>
      <c r="M107" s="33"/>
      <c r="N107" s="14"/>
      <c r="O107" s="13"/>
      <c r="P107" s="14">
        <v>0</v>
      </c>
      <c r="Q107" s="33"/>
      <c r="R107" s="15">
        <v>0</v>
      </c>
      <c r="S107" s="13"/>
      <c r="T107" s="14">
        <v>0</v>
      </c>
      <c r="U107" s="33"/>
      <c r="V107" s="14">
        <v>45</v>
      </c>
      <c r="W107" s="13"/>
      <c r="X107" s="14">
        <v>0</v>
      </c>
      <c r="Y107" s="33"/>
      <c r="Z107" s="14">
        <v>0</v>
      </c>
      <c r="AA107" s="13"/>
      <c r="AB107" s="14">
        <v>0</v>
      </c>
      <c r="AC107" s="57"/>
      <c r="AD107" s="14"/>
    </row>
    <row r="108" spans="1:30" ht="18.75" customHeight="1" x14ac:dyDescent="0.2">
      <c r="A108" s="1"/>
      <c r="B108" s="1"/>
      <c r="C108" s="13" t="s">
        <v>141</v>
      </c>
      <c r="D108" s="14"/>
      <c r="E108" s="14"/>
      <c r="F108" s="14"/>
      <c r="G108" s="13"/>
      <c r="H108" s="14"/>
      <c r="I108" s="14"/>
      <c r="J108" s="14"/>
      <c r="K108" s="13"/>
      <c r="L108" s="14">
        <v>0</v>
      </c>
      <c r="M108" s="33"/>
      <c r="N108" s="14">
        <v>0</v>
      </c>
      <c r="O108" s="13"/>
      <c r="P108" s="14">
        <v>0</v>
      </c>
      <c r="Q108" s="33"/>
      <c r="R108" s="15">
        <v>42206</v>
      </c>
      <c r="S108" s="13"/>
      <c r="T108" s="14">
        <v>22000</v>
      </c>
      <c r="U108" s="33"/>
      <c r="V108" s="14">
        <v>15228</v>
      </c>
      <c r="W108" s="13"/>
      <c r="X108" s="14">
        <v>39000</v>
      </c>
      <c r="Y108" s="33"/>
      <c r="Z108" s="14">
        <f>0</f>
        <v>0</v>
      </c>
      <c r="AA108" s="13"/>
      <c r="AB108" s="14">
        <v>1000</v>
      </c>
      <c r="AC108" s="57"/>
      <c r="AD108" s="14"/>
    </row>
    <row r="109" spans="1:30" ht="18.75" customHeight="1" x14ac:dyDescent="0.2">
      <c r="A109" s="1"/>
      <c r="B109" s="1"/>
      <c r="C109" s="13" t="s">
        <v>83</v>
      </c>
      <c r="D109" s="14">
        <v>15500</v>
      </c>
      <c r="E109" s="14">
        <v>0</v>
      </c>
      <c r="F109" s="14">
        <v>16175.23</v>
      </c>
      <c r="G109" s="13"/>
      <c r="H109" s="14">
        <v>15500</v>
      </c>
      <c r="I109" s="14">
        <v>0</v>
      </c>
      <c r="J109" s="14">
        <v>15724.07</v>
      </c>
      <c r="K109" s="13"/>
      <c r="L109" s="14">
        <v>16000</v>
      </c>
      <c r="M109" s="33"/>
      <c r="N109" s="14">
        <v>16292.08</v>
      </c>
      <c r="O109" s="13"/>
      <c r="P109" s="14">
        <v>16000</v>
      </c>
      <c r="Q109" s="33"/>
      <c r="R109" s="14">
        <v>15895.56</v>
      </c>
      <c r="S109" s="13"/>
      <c r="T109" s="14">
        <v>16500</v>
      </c>
      <c r="U109" s="33"/>
      <c r="V109" s="14">
        <v>16823</v>
      </c>
      <c r="W109" s="13"/>
      <c r="X109" s="14">
        <v>17000</v>
      </c>
      <c r="Y109" s="33"/>
      <c r="Z109" s="14">
        <v>8799</v>
      </c>
      <c r="AA109" s="13"/>
      <c r="AB109" s="14">
        <v>17500</v>
      </c>
      <c r="AC109" s="57"/>
      <c r="AD109" s="14"/>
    </row>
    <row r="110" spans="1:30" ht="18.75" customHeight="1" x14ac:dyDescent="0.2">
      <c r="A110" s="1"/>
      <c r="B110" s="1"/>
      <c r="C110" s="13" t="s">
        <v>84</v>
      </c>
      <c r="D110" s="14">
        <v>180</v>
      </c>
      <c r="E110" s="14">
        <v>0</v>
      </c>
      <c r="F110" s="33"/>
      <c r="G110" s="13"/>
      <c r="H110" s="14">
        <v>180</v>
      </c>
      <c r="I110" s="14">
        <v>0</v>
      </c>
      <c r="J110" s="14">
        <v>157.28</v>
      </c>
      <c r="K110" s="13"/>
      <c r="L110" s="14">
        <v>150</v>
      </c>
      <c r="M110" s="33"/>
      <c r="N110" s="14">
        <v>198.72</v>
      </c>
      <c r="O110" s="13"/>
      <c r="P110" s="14">
        <v>100</v>
      </c>
      <c r="Q110" s="33"/>
      <c r="R110" s="14">
        <v>147.75</v>
      </c>
      <c r="S110" s="13"/>
      <c r="T110" s="14">
        <v>100</v>
      </c>
      <c r="U110" s="33"/>
      <c r="V110" s="14">
        <v>0</v>
      </c>
      <c r="W110" s="13"/>
      <c r="X110" s="14">
        <v>100</v>
      </c>
      <c r="Y110" s="33"/>
      <c r="Z110" s="14">
        <v>120</v>
      </c>
      <c r="AA110" s="13"/>
      <c r="AB110" s="14">
        <v>100</v>
      </c>
      <c r="AC110" s="57"/>
      <c r="AD110" s="14"/>
    </row>
    <row r="111" spans="1:30" ht="18.75" customHeight="1" x14ac:dyDescent="0.2">
      <c r="A111" s="1"/>
      <c r="B111" s="1"/>
      <c r="C111" s="13" t="s">
        <v>140</v>
      </c>
      <c r="D111" s="14">
        <v>0</v>
      </c>
      <c r="E111" s="14">
        <v>0</v>
      </c>
      <c r="F111" s="14">
        <v>266.27999999999997</v>
      </c>
      <c r="G111" s="13"/>
      <c r="H111" s="14">
        <v>0</v>
      </c>
      <c r="I111" s="14">
        <v>0</v>
      </c>
      <c r="J111" s="15">
        <v>0</v>
      </c>
      <c r="K111" s="13"/>
      <c r="L111" s="14">
        <v>0</v>
      </c>
      <c r="M111" s="33"/>
      <c r="N111" s="15">
        <v>0</v>
      </c>
      <c r="O111" s="13"/>
      <c r="P111" s="14">
        <v>0</v>
      </c>
      <c r="Q111" s="33"/>
      <c r="R111" s="15">
        <v>0</v>
      </c>
      <c r="S111" s="13"/>
      <c r="T111" s="14">
        <v>130</v>
      </c>
      <c r="U111" s="33"/>
      <c r="V111" s="14">
        <v>165</v>
      </c>
      <c r="W111" s="13"/>
      <c r="X111" s="14">
        <v>260</v>
      </c>
      <c r="Y111" s="33"/>
      <c r="Z111" s="14">
        <f>0</f>
        <v>0</v>
      </c>
      <c r="AA111" s="13"/>
      <c r="AB111" s="14">
        <f>0</f>
        <v>0</v>
      </c>
      <c r="AC111" s="57"/>
      <c r="AD111" s="14"/>
    </row>
    <row r="112" spans="1:30" ht="18.75" customHeight="1" x14ac:dyDescent="0.2">
      <c r="A112" s="1"/>
      <c r="B112" s="1"/>
      <c r="C112" s="13" t="s">
        <v>85</v>
      </c>
      <c r="D112" s="14">
        <v>38000</v>
      </c>
      <c r="E112" s="14">
        <v>0</v>
      </c>
      <c r="F112" s="14">
        <v>40273.56</v>
      </c>
      <c r="G112" s="13"/>
      <c r="H112" s="14">
        <v>44000</v>
      </c>
      <c r="I112" s="14">
        <v>0</v>
      </c>
      <c r="J112" s="14">
        <v>43041.36</v>
      </c>
      <c r="K112" s="13"/>
      <c r="L112" s="14">
        <v>60000</v>
      </c>
      <c r="M112" s="33"/>
      <c r="N112" s="14">
        <v>56660.32</v>
      </c>
      <c r="O112" s="13"/>
      <c r="P112" s="14">
        <v>60000</v>
      </c>
      <c r="Q112" s="33"/>
      <c r="R112" s="14">
        <v>50660.26</v>
      </c>
      <c r="S112" s="13"/>
      <c r="T112" s="14">
        <v>53000</v>
      </c>
      <c r="U112" s="33"/>
      <c r="V112" s="14">
        <v>51953</v>
      </c>
      <c r="W112" s="13"/>
      <c r="X112" s="14">
        <v>56000</v>
      </c>
      <c r="Y112" s="33"/>
      <c r="Z112" s="14">
        <v>34463</v>
      </c>
      <c r="AA112" s="13"/>
      <c r="AB112" s="14">
        <v>60000</v>
      </c>
      <c r="AC112" s="57"/>
      <c r="AD112" s="14"/>
    </row>
    <row r="113" spans="1:30" ht="18.75" customHeight="1" x14ac:dyDescent="0.2">
      <c r="A113" s="1"/>
      <c r="B113" s="1"/>
      <c r="C113" s="13" t="s">
        <v>86</v>
      </c>
      <c r="D113" s="14">
        <v>7500</v>
      </c>
      <c r="E113" s="14">
        <v>0</v>
      </c>
      <c r="F113" s="14">
        <v>7878.6</v>
      </c>
      <c r="G113" s="13"/>
      <c r="H113" s="14">
        <v>7500</v>
      </c>
      <c r="I113" s="14">
        <v>0</v>
      </c>
      <c r="J113" s="14">
        <v>7641.11</v>
      </c>
      <c r="K113" s="13"/>
      <c r="L113" s="14">
        <v>7500</v>
      </c>
      <c r="M113" s="33"/>
      <c r="N113" s="14">
        <v>6013.14</v>
      </c>
      <c r="O113" s="13"/>
      <c r="P113" s="14">
        <v>42206</v>
      </c>
      <c r="Q113" s="33"/>
      <c r="R113" s="14">
        <v>0</v>
      </c>
      <c r="S113" s="13"/>
      <c r="T113" s="14">
        <v>22000</v>
      </c>
      <c r="U113" s="33"/>
      <c r="V113" s="14">
        <v>0</v>
      </c>
      <c r="W113" s="13"/>
      <c r="X113" s="14">
        <v>0</v>
      </c>
      <c r="Y113" s="33"/>
      <c r="Z113" s="14">
        <f>0</f>
        <v>0</v>
      </c>
      <c r="AA113" s="13"/>
      <c r="AB113" s="14">
        <f>0</f>
        <v>0</v>
      </c>
      <c r="AC113" s="57"/>
      <c r="AD113" s="14"/>
    </row>
    <row r="114" spans="1:30" ht="18.75" customHeight="1" x14ac:dyDescent="0.2">
      <c r="A114" s="1"/>
      <c r="B114" s="1"/>
      <c r="C114" s="13" t="s">
        <v>148</v>
      </c>
      <c r="D114" s="14"/>
      <c r="E114" s="14"/>
      <c r="F114" s="14"/>
      <c r="G114" s="13"/>
      <c r="H114" s="14"/>
      <c r="I114" s="14"/>
      <c r="J114" s="14"/>
      <c r="K114" s="13"/>
      <c r="L114" s="14">
        <v>0</v>
      </c>
      <c r="M114" s="33"/>
      <c r="N114" s="14">
        <v>0</v>
      </c>
      <c r="O114" s="13"/>
      <c r="P114" s="14">
        <v>0</v>
      </c>
      <c r="Q114" s="33"/>
      <c r="R114" s="14">
        <v>2500</v>
      </c>
      <c r="S114" s="13"/>
      <c r="T114" s="14">
        <v>0</v>
      </c>
      <c r="U114" s="33"/>
      <c r="V114" s="14">
        <v>0</v>
      </c>
      <c r="W114" s="13"/>
      <c r="X114" s="14">
        <v>0</v>
      </c>
      <c r="Y114" s="33"/>
      <c r="Z114" s="14">
        <f>0</f>
        <v>0</v>
      </c>
      <c r="AA114" s="13"/>
      <c r="AB114" s="14">
        <f>0</f>
        <v>0</v>
      </c>
      <c r="AC114" s="57"/>
      <c r="AD114" s="14"/>
    </row>
    <row r="115" spans="1:30" ht="18.75" customHeight="1" x14ac:dyDescent="0.2">
      <c r="A115" s="1"/>
      <c r="B115" s="1"/>
      <c r="C115" s="13" t="s">
        <v>151</v>
      </c>
      <c r="D115" s="14"/>
      <c r="E115" s="14"/>
      <c r="F115" s="14"/>
      <c r="G115" s="13"/>
      <c r="H115" s="14"/>
      <c r="I115" s="14"/>
      <c r="J115" s="14"/>
      <c r="K115" s="13"/>
      <c r="L115" s="14">
        <v>0</v>
      </c>
      <c r="M115" s="33"/>
      <c r="N115" s="14">
        <v>0</v>
      </c>
      <c r="O115" s="13"/>
      <c r="P115" s="14">
        <v>0</v>
      </c>
      <c r="Q115" s="33"/>
      <c r="R115" s="14">
        <v>0</v>
      </c>
      <c r="S115" s="13"/>
      <c r="T115" s="14">
        <v>36000</v>
      </c>
      <c r="U115" s="33"/>
      <c r="V115" s="14">
        <v>35884</v>
      </c>
      <c r="W115" s="13"/>
      <c r="X115" s="14">
        <v>36000</v>
      </c>
      <c r="Y115" s="33"/>
      <c r="Z115" s="14">
        <f>17927+17957</f>
        <v>35884</v>
      </c>
      <c r="AA115" s="13"/>
      <c r="AB115" s="14">
        <v>36000</v>
      </c>
      <c r="AC115" s="57"/>
      <c r="AD115" s="14"/>
    </row>
    <row r="116" spans="1:30" ht="18.75" customHeight="1" x14ac:dyDescent="0.2">
      <c r="A116" s="1"/>
      <c r="B116" s="1"/>
      <c r="C116" s="13" t="s">
        <v>165</v>
      </c>
      <c r="D116" s="14"/>
      <c r="E116" s="14"/>
      <c r="F116" s="14"/>
      <c r="G116" s="13"/>
      <c r="H116" s="14"/>
      <c r="I116" s="14"/>
      <c r="J116" s="14"/>
      <c r="K116" s="13"/>
      <c r="L116" s="14"/>
      <c r="M116" s="33"/>
      <c r="N116" s="14"/>
      <c r="O116" s="13"/>
      <c r="P116" s="14">
        <v>0</v>
      </c>
      <c r="Q116" s="33"/>
      <c r="R116" s="14">
        <v>0</v>
      </c>
      <c r="S116" s="13"/>
      <c r="T116" s="14">
        <v>0</v>
      </c>
      <c r="U116" s="33"/>
      <c r="V116" s="14">
        <v>0</v>
      </c>
      <c r="W116" s="13"/>
      <c r="X116" s="14">
        <v>176000</v>
      </c>
      <c r="Y116" s="33"/>
      <c r="Z116" s="14">
        <v>0</v>
      </c>
      <c r="AA116" s="13"/>
      <c r="AB116" s="14">
        <v>0</v>
      </c>
      <c r="AC116" s="57"/>
      <c r="AD116" s="14"/>
    </row>
    <row r="117" spans="1:30" ht="18.75" customHeight="1" x14ac:dyDescent="0.2">
      <c r="A117" s="1"/>
      <c r="B117" s="1"/>
      <c r="C117" s="13" t="s">
        <v>152</v>
      </c>
      <c r="D117" s="14"/>
      <c r="E117" s="14"/>
      <c r="F117" s="14"/>
      <c r="G117" s="13"/>
      <c r="H117" s="14"/>
      <c r="I117" s="14"/>
      <c r="J117" s="14"/>
      <c r="K117" s="13"/>
      <c r="L117" s="14">
        <v>0</v>
      </c>
      <c r="M117" s="33"/>
      <c r="N117" s="14">
        <v>0</v>
      </c>
      <c r="O117" s="13"/>
      <c r="P117" s="14">
        <v>0</v>
      </c>
      <c r="Q117" s="33"/>
      <c r="R117" s="14">
        <v>0</v>
      </c>
      <c r="S117" s="13"/>
      <c r="T117" s="14">
        <v>205000</v>
      </c>
      <c r="U117" s="33"/>
      <c r="V117" s="14">
        <v>204414</v>
      </c>
      <c r="W117" s="13"/>
      <c r="X117" s="14">
        <v>124148</v>
      </c>
      <c r="Y117" s="33"/>
      <c r="Z117" s="14">
        <f>9800+345</f>
        <v>10145</v>
      </c>
      <c r="AA117" s="13"/>
      <c r="AB117" s="14">
        <v>79700</v>
      </c>
      <c r="AC117" s="57"/>
      <c r="AD117" s="14"/>
    </row>
    <row r="118" spans="1:30" ht="18.75" customHeight="1" x14ac:dyDescent="0.2">
      <c r="A118" s="1"/>
      <c r="B118" s="1"/>
      <c r="C118" s="13" t="s">
        <v>153</v>
      </c>
      <c r="D118" s="14">
        <v>61497</v>
      </c>
      <c r="E118" s="14">
        <v>0</v>
      </c>
      <c r="F118" s="14">
        <v>0</v>
      </c>
      <c r="G118" s="13"/>
      <c r="H118" s="14">
        <v>88223</v>
      </c>
      <c r="I118" s="14">
        <v>0</v>
      </c>
      <c r="J118" s="14">
        <v>924.45</v>
      </c>
      <c r="K118" s="13"/>
      <c r="L118" s="14">
        <v>100173</v>
      </c>
      <c r="M118" s="33"/>
      <c r="N118" s="14">
        <v>2801.36</v>
      </c>
      <c r="O118" s="13"/>
      <c r="P118" s="14">
        <v>84717</v>
      </c>
      <c r="Q118" s="33"/>
      <c r="R118" s="15">
        <v>16996.93</v>
      </c>
      <c r="S118" s="13"/>
      <c r="T118" s="14">
        <v>0</v>
      </c>
      <c r="U118" s="33"/>
      <c r="V118" s="15">
        <v>0</v>
      </c>
      <c r="W118" s="13"/>
      <c r="X118" s="14">
        <v>0</v>
      </c>
      <c r="Y118" s="33"/>
      <c r="Z118" s="15">
        <f>0</f>
        <v>0</v>
      </c>
      <c r="AA118" s="13"/>
      <c r="AB118" s="14">
        <f>0</f>
        <v>0</v>
      </c>
      <c r="AC118" s="57"/>
      <c r="AD118" s="14"/>
    </row>
    <row r="119" spans="1:30" ht="18.75" customHeight="1" x14ac:dyDescent="0.2">
      <c r="A119" s="1"/>
      <c r="B119" s="1" t="s">
        <v>3</v>
      </c>
      <c r="C119" s="1"/>
      <c r="D119" s="17">
        <f>SUM(D49:D118)</f>
        <v>451059</v>
      </c>
      <c r="E119" s="17"/>
      <c r="F119" s="17">
        <f>SUM(F49:F118)</f>
        <v>383472.01</v>
      </c>
      <c r="G119" s="1"/>
      <c r="H119" s="17">
        <f>SUM(H49:H118)</f>
        <v>459085</v>
      </c>
      <c r="I119" s="17"/>
      <c r="J119" s="17">
        <f>SUM(J49:J118)</f>
        <v>367401.16</v>
      </c>
      <c r="K119" s="1"/>
      <c r="L119" s="17">
        <f>SUM(L49:L118)</f>
        <v>476285</v>
      </c>
      <c r="M119" s="46"/>
      <c r="N119" s="17">
        <f>SUM(N49:N118)</f>
        <v>380323.66099999996</v>
      </c>
      <c r="O119" s="13"/>
      <c r="P119" s="17">
        <f>SUM(P49:P118)</f>
        <v>521085</v>
      </c>
      <c r="Q119" s="46"/>
      <c r="R119" s="17">
        <f>SUM(R49:R118)</f>
        <v>442672.61999999994</v>
      </c>
      <c r="S119" s="13"/>
      <c r="T119" s="17">
        <f>SUM(T49:T118)</f>
        <v>1467230</v>
      </c>
      <c r="U119" s="46"/>
      <c r="V119" s="17">
        <f>SUM(V49:V118)</f>
        <v>644305</v>
      </c>
      <c r="W119" s="13"/>
      <c r="X119" s="17">
        <f>SUM(X49:X118)</f>
        <v>3120091</v>
      </c>
      <c r="Y119" s="46"/>
      <c r="Z119" s="17">
        <f>SUM(Z49:Z118)</f>
        <v>375179</v>
      </c>
      <c r="AA119" s="13"/>
      <c r="AB119" s="17">
        <f>SUM(AB49:AB118)</f>
        <v>618685</v>
      </c>
      <c r="AC119" s="46"/>
      <c r="AD119" s="17">
        <f>SUM(AD49:AD118)</f>
        <v>0</v>
      </c>
    </row>
    <row r="120" spans="1:30" s="4" customFormat="1" ht="18.75" customHeight="1" thickBot="1" x14ac:dyDescent="0.15">
      <c r="A120" s="1" t="s">
        <v>4</v>
      </c>
      <c r="B120" s="1"/>
      <c r="C120" s="1"/>
      <c r="D120" s="20">
        <f>ROUND(D47-D119,5)</f>
        <v>0</v>
      </c>
      <c r="E120" s="26"/>
      <c r="F120" s="20">
        <f>ROUND(F47-F119,5)</f>
        <v>113825.45</v>
      </c>
      <c r="G120" s="1"/>
      <c r="H120" s="21">
        <f>ROUND(H47-H119,5)</f>
        <v>0</v>
      </c>
      <c r="I120" s="27"/>
      <c r="J120" s="21">
        <f>ROUND(J47-J119,5)</f>
        <v>187360.4</v>
      </c>
      <c r="K120" s="1"/>
      <c r="L120" s="20">
        <f>ROUND(L47-L119,5)</f>
        <v>0</v>
      </c>
      <c r="N120" s="20">
        <f>ROUND(N47-N119,5)</f>
        <v>300408.049</v>
      </c>
      <c r="O120" s="1"/>
      <c r="P120" s="20">
        <f>+P47-P119</f>
        <v>0</v>
      </c>
      <c r="R120" s="20">
        <f>+R47-R119</f>
        <v>818723.52</v>
      </c>
      <c r="S120" s="1"/>
      <c r="T120" s="20">
        <f>+T47-T119</f>
        <v>0</v>
      </c>
      <c r="V120" s="20">
        <f>+V47-V119</f>
        <v>149052.40000000002</v>
      </c>
      <c r="W120" s="1"/>
      <c r="X120" s="20">
        <f>+X47-X119</f>
        <v>0</v>
      </c>
      <c r="Z120" s="20">
        <f>+Z47-Z119</f>
        <v>-19359.630000000005</v>
      </c>
      <c r="AA120" s="1"/>
      <c r="AB120" s="20">
        <f>+AB47-AB119</f>
        <v>0</v>
      </c>
      <c r="AD120" s="20"/>
    </row>
    <row r="121" spans="1:30" ht="15.75" thickTop="1" x14ac:dyDescent="0.2"/>
    <row r="123" spans="1:30" x14ac:dyDescent="0.2">
      <c r="L123" s="4"/>
      <c r="N123" s="53"/>
    </row>
    <row r="124" spans="1:30" x14ac:dyDescent="0.2">
      <c r="L124" s="4"/>
      <c r="N124" s="11"/>
    </row>
    <row r="125" spans="1:30" x14ac:dyDescent="0.2">
      <c r="N125" s="11"/>
    </row>
    <row r="126" spans="1:30" x14ac:dyDescent="0.2">
      <c r="N126" s="11"/>
    </row>
    <row r="127" spans="1:30" x14ac:dyDescent="0.2">
      <c r="N127" s="11"/>
    </row>
    <row r="128" spans="1:30" x14ac:dyDescent="0.2">
      <c r="N128" s="11"/>
    </row>
    <row r="129" spans="12:14" x14ac:dyDescent="0.2">
      <c r="N129" s="11"/>
    </row>
    <row r="130" spans="12:14" x14ac:dyDescent="0.2">
      <c r="N130" s="11"/>
    </row>
    <row r="131" spans="12:14" x14ac:dyDescent="0.2">
      <c r="N131" s="11"/>
    </row>
    <row r="132" spans="12:14" x14ac:dyDescent="0.2">
      <c r="N132" s="11"/>
    </row>
    <row r="133" spans="12:14" x14ac:dyDescent="0.2">
      <c r="N133" s="11"/>
    </row>
    <row r="134" spans="12:14" x14ac:dyDescent="0.2">
      <c r="L134" s="37"/>
      <c r="N134" s="54"/>
    </row>
  </sheetData>
  <mergeCells count="5">
    <mergeCell ref="D3:F3"/>
    <mergeCell ref="H3:J3"/>
    <mergeCell ref="L3:N3"/>
    <mergeCell ref="T3:V3"/>
    <mergeCell ref="X3:Z3"/>
  </mergeCells>
  <printOptions horizontalCentered="1"/>
  <pageMargins left="0.7" right="0.7" top="0.75" bottom="0.75" header="0.1" footer="0.3"/>
  <pageSetup scale="75" orientation="landscape" r:id="rId1"/>
  <headerFooter>
    <oddHeader xml:space="preserve">&amp;C&amp;"Arial,Bold"&amp;8
 General Fund - Town of Gallatin
Adopted Budget
 FISCAL YEAR 2025 BUDGET </oddHeader>
    <oddFooter>&amp;R&amp;"Arial,Bold"&amp;8 Page &amp;P of &amp;N</oddFooter>
  </headerFooter>
  <ignoredErrors>
    <ignoredError sqref="D3:F3 L3 H3:J3" numberStoredAsText="1"/>
  </ignoredErrors>
  <drawing r:id="rId2"/>
  <legacyDrawing r:id="rId3"/>
  <controls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504825</xdr:colOff>
                <xdr:row>3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  <mc:AlternateContent xmlns:mc="http://schemas.openxmlformats.org/markup-compatibility/2006">
      <mc:Choice Requires="x14">
        <control shapeId="1026" r:id="rId4" name="HEADER">
          <controlPr defaultSize="0" autoLine="0" r:id="rId8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504825</xdr:colOff>
                <xdr:row>3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AD38"/>
  <sheetViews>
    <sheetView showGridLines="0" zoomScaleNormal="100" workbookViewId="0">
      <pane xSplit="15" ySplit="4" topLeftCell="P5" activePane="bottomRight" state="frozen"/>
      <selection pane="bottomLeft" activeCell="A5" sqref="A5"/>
      <selection pane="topRight" activeCell="P1" sqref="P1"/>
      <selection pane="bottomRight" activeCell="AB8" sqref="AB8"/>
    </sheetView>
  </sheetViews>
  <sheetFormatPr defaultRowHeight="15" x14ac:dyDescent="0.2"/>
  <cols>
    <col min="1" max="2" width="2.95703125" style="4" customWidth="1"/>
    <col min="3" max="3" width="49.7734375" style="4" bestFit="1" customWidth="1"/>
    <col min="4" max="4" width="9.81640625" hidden="1" customWidth="1"/>
    <col min="5" max="5" width="2.015625" hidden="1" customWidth="1"/>
    <col min="6" max="6" width="9.81640625" hidden="1" customWidth="1"/>
    <col min="7" max="7" width="2.015625" hidden="1" customWidth="1"/>
    <col min="8" max="8" width="9.81640625" hidden="1" customWidth="1"/>
    <col min="9" max="9" width="2.41796875" hidden="1" customWidth="1"/>
    <col min="10" max="10" width="9.81640625" hidden="1" customWidth="1"/>
    <col min="11" max="11" width="2.28515625" hidden="1" customWidth="1"/>
    <col min="12" max="12" width="9.81640625" hidden="1" customWidth="1"/>
    <col min="13" max="13" width="2.28515625" style="4" hidden="1" customWidth="1"/>
    <col min="14" max="14" width="9.953125" hidden="1" customWidth="1"/>
    <col min="15" max="15" width="2.41796875" hidden="1" customWidth="1"/>
    <col min="16" max="16" width="11.8359375" customWidth="1"/>
    <col min="17" max="17" width="2.6875" customWidth="1"/>
    <col min="18" max="18" width="11.8359375" customWidth="1"/>
    <col min="19" max="19" width="2.41796875" customWidth="1"/>
    <col min="20" max="20" width="11.8359375" customWidth="1"/>
    <col min="21" max="21" width="2.6875" customWidth="1"/>
    <col min="22" max="22" width="11.8359375" customWidth="1"/>
    <col min="23" max="23" width="2.41796875" customWidth="1"/>
    <col min="24" max="24" width="11.8359375" customWidth="1"/>
    <col min="25" max="25" width="2.6875" customWidth="1"/>
    <col min="26" max="26" width="11.8359375" customWidth="1"/>
    <col min="27" max="27" width="2.41796875" customWidth="1"/>
    <col min="28" max="28" width="11.8359375" customWidth="1"/>
    <col min="29" max="29" width="2.6875" hidden="1" customWidth="1"/>
    <col min="30" max="30" width="11.8359375" hidden="1" customWidth="1"/>
    <col min="31" max="32" width="9.14453125" customWidth="1"/>
  </cols>
  <sheetData>
    <row r="3" spans="1:30" ht="15.75" thickBot="1" x14ac:dyDescent="0.25">
      <c r="A3" s="1"/>
      <c r="B3" s="1"/>
      <c r="C3" s="1"/>
      <c r="D3" s="74" t="s">
        <v>8</v>
      </c>
      <c r="E3" s="74"/>
      <c r="F3" s="74"/>
      <c r="G3" s="7"/>
      <c r="H3" s="74" t="s">
        <v>9</v>
      </c>
      <c r="I3" s="74"/>
      <c r="J3" s="74"/>
      <c r="K3" s="7"/>
      <c r="L3" s="74" t="s">
        <v>10</v>
      </c>
      <c r="M3" s="74"/>
      <c r="N3" s="74"/>
      <c r="O3" s="6"/>
      <c r="P3" s="75">
        <v>2022</v>
      </c>
      <c r="Q3" s="74"/>
      <c r="R3" s="74"/>
      <c r="S3" s="32"/>
      <c r="T3" s="75">
        <v>2023</v>
      </c>
      <c r="U3" s="75"/>
      <c r="V3" s="75"/>
      <c r="W3" s="32"/>
      <c r="X3" s="75">
        <v>2024</v>
      </c>
      <c r="Y3" s="75"/>
      <c r="Z3" s="75"/>
      <c r="AA3" s="32"/>
      <c r="AB3" s="51">
        <v>2025</v>
      </c>
      <c r="AC3" s="31"/>
      <c r="AD3" s="31"/>
    </row>
    <row r="4" spans="1:30" s="6" customFormat="1" ht="39" customHeight="1" thickBot="1" x14ac:dyDescent="0.25">
      <c r="A4" s="5"/>
      <c r="B4" s="5"/>
      <c r="C4" s="5"/>
      <c r="D4" s="29" t="s">
        <v>11</v>
      </c>
      <c r="E4" s="8"/>
      <c r="F4" s="29" t="s">
        <v>15</v>
      </c>
      <c r="G4" s="7"/>
      <c r="H4" s="29" t="s">
        <v>12</v>
      </c>
      <c r="I4" s="8"/>
      <c r="J4" s="29" t="s">
        <v>15</v>
      </c>
      <c r="K4" s="7"/>
      <c r="L4" s="29" t="s">
        <v>13</v>
      </c>
      <c r="M4" s="5"/>
      <c r="N4" s="29" t="s">
        <v>15</v>
      </c>
      <c r="O4" s="8"/>
      <c r="P4" s="29" t="s">
        <v>13</v>
      </c>
      <c r="R4" s="29" t="s">
        <v>15</v>
      </c>
      <c r="T4" s="29" t="s">
        <v>13</v>
      </c>
      <c r="V4" s="29" t="s">
        <v>15</v>
      </c>
      <c r="X4" s="29" t="s">
        <v>13</v>
      </c>
      <c r="Z4" s="29" t="s">
        <v>156</v>
      </c>
      <c r="AB4" s="29" t="s">
        <v>157</v>
      </c>
      <c r="AD4" s="29"/>
    </row>
    <row r="5" spans="1:30" x14ac:dyDescent="0.2">
      <c r="A5" s="1"/>
      <c r="B5" s="1" t="s">
        <v>6</v>
      </c>
      <c r="C5" s="1"/>
      <c r="D5" s="2"/>
      <c r="E5" s="2"/>
      <c r="F5" s="2"/>
      <c r="G5" s="3"/>
      <c r="H5" s="2"/>
      <c r="I5" s="2"/>
      <c r="J5" s="2"/>
      <c r="K5" s="3"/>
      <c r="L5" s="2"/>
      <c r="M5" s="1"/>
      <c r="N5" s="2"/>
      <c r="O5" s="2"/>
      <c r="P5" s="2"/>
      <c r="R5" s="2"/>
      <c r="T5" s="2"/>
      <c r="V5" s="2"/>
      <c r="X5" s="2"/>
      <c r="Z5" s="2"/>
      <c r="AB5" s="2"/>
      <c r="AD5" s="2"/>
    </row>
    <row r="6" spans="1:30" ht="18.75" customHeight="1" x14ac:dyDescent="0.2">
      <c r="A6" s="1"/>
      <c r="B6" s="1"/>
      <c r="C6" s="13" t="s">
        <v>88</v>
      </c>
      <c r="D6" s="15">
        <v>327562</v>
      </c>
      <c r="E6" s="15"/>
      <c r="F6" s="15">
        <v>327562</v>
      </c>
      <c r="G6" s="15"/>
      <c r="H6" s="15">
        <v>334681</v>
      </c>
      <c r="I6" s="15"/>
      <c r="J6" s="15">
        <v>334681</v>
      </c>
      <c r="K6" s="15"/>
      <c r="L6" s="15">
        <v>344900</v>
      </c>
      <c r="M6" s="13"/>
      <c r="N6" s="15">
        <v>334900</v>
      </c>
      <c r="O6" s="15"/>
      <c r="P6" s="15">
        <v>352919</v>
      </c>
      <c r="Q6" s="33"/>
      <c r="R6" s="15">
        <v>352919</v>
      </c>
      <c r="S6" s="30"/>
      <c r="T6" s="15">
        <v>362245</v>
      </c>
      <c r="U6" s="33"/>
      <c r="V6" s="15">
        <v>362245</v>
      </c>
      <c r="W6" s="30"/>
      <c r="X6" s="15">
        <v>377471</v>
      </c>
      <c r="Y6" s="33"/>
      <c r="Z6" s="15">
        <v>377471</v>
      </c>
      <c r="AA6" s="30"/>
      <c r="AB6" s="15">
        <v>390398</v>
      </c>
      <c r="AC6" s="33"/>
      <c r="AD6" s="15"/>
    </row>
    <row r="7" spans="1:30" ht="18.75" customHeight="1" x14ac:dyDescent="0.2">
      <c r="A7" s="1"/>
      <c r="B7" s="1"/>
      <c r="C7" s="13" t="s">
        <v>89</v>
      </c>
      <c r="D7" s="15">
        <v>39438</v>
      </c>
      <c r="E7" s="15"/>
      <c r="F7" s="15">
        <v>39438</v>
      </c>
      <c r="G7" s="15"/>
      <c r="H7" s="15">
        <v>40227</v>
      </c>
      <c r="I7" s="15"/>
      <c r="J7" s="15">
        <v>40227</v>
      </c>
      <c r="K7" s="15"/>
      <c r="L7" s="15">
        <v>21100</v>
      </c>
      <c r="M7" s="13"/>
      <c r="N7" s="15">
        <v>21100</v>
      </c>
      <c r="O7" s="15"/>
      <c r="P7" s="15">
        <v>56081</v>
      </c>
      <c r="Q7" s="33"/>
      <c r="R7" s="15">
        <v>56081</v>
      </c>
      <c r="S7" s="30"/>
      <c r="T7" s="15">
        <f>61005-9870</f>
        <v>51135</v>
      </c>
      <c r="U7" s="33"/>
      <c r="V7" s="15">
        <v>51135</v>
      </c>
      <c r="W7" s="30"/>
      <c r="X7" s="15">
        <v>70000</v>
      </c>
      <c r="Y7" s="33"/>
      <c r="Z7" s="15"/>
      <c r="AA7" s="30"/>
      <c r="AB7" s="15">
        <v>65000</v>
      </c>
      <c r="AC7" s="33"/>
      <c r="AD7" s="15"/>
    </row>
    <row r="8" spans="1:30" ht="18.75" customHeight="1" x14ac:dyDescent="0.2">
      <c r="A8" s="1"/>
      <c r="B8" s="1"/>
      <c r="C8" s="13" t="s">
        <v>90</v>
      </c>
      <c r="D8" s="15">
        <v>0</v>
      </c>
      <c r="E8" s="15"/>
      <c r="F8" s="15"/>
      <c r="G8" s="15"/>
      <c r="H8" s="15">
        <v>0</v>
      </c>
      <c r="I8" s="15"/>
      <c r="J8" s="15"/>
      <c r="K8" s="15"/>
      <c r="L8" s="15">
        <v>0</v>
      </c>
      <c r="M8" s="13"/>
      <c r="N8" s="15"/>
      <c r="O8" s="15"/>
      <c r="P8" s="15">
        <v>0</v>
      </c>
      <c r="Q8" s="33"/>
      <c r="R8" s="15">
        <v>0</v>
      </c>
      <c r="S8" s="30"/>
      <c r="T8" s="15"/>
      <c r="U8" s="33"/>
      <c r="V8" s="15">
        <v>0</v>
      </c>
      <c r="W8" s="30"/>
      <c r="X8" s="15"/>
      <c r="Y8" s="33"/>
      <c r="Z8" s="15">
        <f>0</f>
        <v>0</v>
      </c>
      <c r="AA8" s="30"/>
      <c r="AB8" s="15">
        <f>0</f>
        <v>0</v>
      </c>
      <c r="AC8" s="33"/>
      <c r="AD8" s="15"/>
    </row>
    <row r="9" spans="1:30" ht="18.75" customHeight="1" x14ac:dyDescent="0.2">
      <c r="A9" s="1"/>
      <c r="B9" s="1"/>
      <c r="C9" s="13" t="s">
        <v>91</v>
      </c>
      <c r="D9" s="15">
        <v>0</v>
      </c>
      <c r="E9" s="15"/>
      <c r="F9" s="15"/>
      <c r="G9" s="15"/>
      <c r="H9" s="15">
        <v>0</v>
      </c>
      <c r="I9" s="15"/>
      <c r="J9" s="15"/>
      <c r="K9" s="15"/>
      <c r="L9" s="15">
        <v>0</v>
      </c>
      <c r="M9" s="13"/>
      <c r="N9" s="15"/>
      <c r="O9" s="15"/>
      <c r="P9" s="15">
        <v>0</v>
      </c>
      <c r="Q9" s="33"/>
      <c r="R9" s="15">
        <v>0</v>
      </c>
      <c r="S9" s="30"/>
      <c r="T9" s="15"/>
      <c r="U9" s="33"/>
      <c r="V9" s="15">
        <v>41</v>
      </c>
      <c r="W9" s="30"/>
      <c r="X9" s="15"/>
      <c r="Y9" s="33"/>
      <c r="Z9" s="15"/>
      <c r="AA9" s="30"/>
      <c r="AB9" s="15">
        <v>1602</v>
      </c>
      <c r="AC9" s="33"/>
      <c r="AD9" s="15"/>
    </row>
    <row r="10" spans="1:30" ht="18.75" customHeight="1" x14ac:dyDescent="0.2">
      <c r="A10" s="1"/>
      <c r="B10" s="1"/>
      <c r="C10" s="13" t="s">
        <v>117</v>
      </c>
      <c r="D10" s="15">
        <v>0</v>
      </c>
      <c r="E10" s="15"/>
      <c r="F10" s="15"/>
      <c r="G10" s="15"/>
      <c r="H10" s="15">
        <v>0</v>
      </c>
      <c r="I10" s="15"/>
      <c r="J10" s="15"/>
      <c r="K10" s="15"/>
      <c r="L10" s="15">
        <v>0</v>
      </c>
      <c r="M10" s="13"/>
      <c r="N10" s="15">
        <v>757.4</v>
      </c>
      <c r="O10" s="15"/>
      <c r="P10" s="15">
        <v>0</v>
      </c>
      <c r="Q10" s="33"/>
      <c r="R10" s="15">
        <v>0</v>
      </c>
      <c r="S10" s="30"/>
      <c r="T10" s="15"/>
      <c r="U10" s="33"/>
      <c r="V10" s="15">
        <v>0</v>
      </c>
      <c r="W10" s="30"/>
      <c r="X10" s="15"/>
      <c r="Y10" s="33"/>
      <c r="Z10" s="15">
        <f>0</f>
        <v>0</v>
      </c>
      <c r="AA10" s="30"/>
      <c r="AB10" s="15">
        <f>0</f>
        <v>0</v>
      </c>
      <c r="AC10" s="33"/>
      <c r="AD10" s="15"/>
    </row>
    <row r="11" spans="1:30" ht="18.75" customHeight="1" x14ac:dyDescent="0.2">
      <c r="A11" s="1"/>
      <c r="B11" s="1"/>
      <c r="C11" s="13" t="s">
        <v>92</v>
      </c>
      <c r="D11" s="15">
        <v>0</v>
      </c>
      <c r="E11" s="14"/>
      <c r="F11" s="14"/>
      <c r="G11" s="14"/>
      <c r="H11" s="15">
        <v>0</v>
      </c>
      <c r="I11" s="15"/>
      <c r="J11" s="15"/>
      <c r="K11" s="15"/>
      <c r="L11" s="15">
        <v>0</v>
      </c>
      <c r="M11" s="13"/>
      <c r="N11" s="15"/>
      <c r="O11" s="15"/>
      <c r="P11" s="15">
        <v>0</v>
      </c>
      <c r="Q11" s="33"/>
      <c r="R11" s="15">
        <v>0</v>
      </c>
      <c r="S11" s="16"/>
      <c r="T11" s="14"/>
      <c r="U11" s="33"/>
      <c r="V11" s="14">
        <v>16655</v>
      </c>
      <c r="W11" s="16"/>
      <c r="X11" s="14"/>
      <c r="Y11" s="33"/>
      <c r="Z11" s="14">
        <f>0</f>
        <v>0</v>
      </c>
      <c r="AA11" s="16"/>
      <c r="AB11" s="14">
        <f>0</f>
        <v>0</v>
      </c>
      <c r="AC11" s="33"/>
      <c r="AD11" s="14"/>
    </row>
    <row r="12" spans="1:30" ht="18.75" customHeight="1" x14ac:dyDescent="0.2">
      <c r="A12" s="1"/>
      <c r="B12" s="1"/>
      <c r="C12" s="13" t="s">
        <v>93</v>
      </c>
      <c r="D12" s="15">
        <v>0</v>
      </c>
      <c r="E12" s="14"/>
      <c r="F12" s="14"/>
      <c r="G12" s="14"/>
      <c r="H12" s="15">
        <v>0</v>
      </c>
      <c r="I12" s="15"/>
      <c r="J12" s="15"/>
      <c r="K12" s="15"/>
      <c r="L12" s="15">
        <v>0</v>
      </c>
      <c r="M12" s="13"/>
      <c r="N12" s="15"/>
      <c r="O12" s="15"/>
      <c r="P12" s="15">
        <v>0</v>
      </c>
      <c r="Q12" s="33"/>
      <c r="R12" s="15">
        <v>0</v>
      </c>
      <c r="S12" s="16"/>
      <c r="T12" s="14"/>
      <c r="U12" s="33"/>
      <c r="V12" s="14">
        <v>0</v>
      </c>
      <c r="W12" s="16"/>
      <c r="X12" s="14"/>
      <c r="Y12" s="33"/>
      <c r="Z12" s="14">
        <f>0</f>
        <v>0</v>
      </c>
      <c r="AA12" s="16"/>
      <c r="AB12" s="14">
        <f>0</f>
        <v>0</v>
      </c>
      <c r="AC12" s="33"/>
      <c r="AD12" s="14"/>
    </row>
    <row r="13" spans="1:30" ht="18.75" customHeight="1" x14ac:dyDescent="0.2">
      <c r="A13" s="1"/>
      <c r="B13" s="1"/>
      <c r="C13" s="13" t="s">
        <v>94</v>
      </c>
      <c r="D13" s="15">
        <v>144000</v>
      </c>
      <c r="E13" s="14"/>
      <c r="F13" s="14">
        <v>144223.57</v>
      </c>
      <c r="G13" s="14"/>
      <c r="H13" s="15">
        <v>144000</v>
      </c>
      <c r="I13" s="15"/>
      <c r="J13" s="15">
        <v>115283.48</v>
      </c>
      <c r="K13" s="15"/>
      <c r="L13" s="15">
        <v>115200</v>
      </c>
      <c r="M13" s="13"/>
      <c r="N13" s="15">
        <v>223832.85</v>
      </c>
      <c r="O13" s="15"/>
      <c r="P13" s="15">
        <v>144000</v>
      </c>
      <c r="Q13" s="33"/>
      <c r="R13" s="15">
        <v>218204.42</v>
      </c>
      <c r="S13" s="16"/>
      <c r="T13" s="14">
        <v>218204</v>
      </c>
      <c r="U13" s="33"/>
      <c r="V13" s="14">
        <v>235544</v>
      </c>
      <c r="W13" s="16"/>
      <c r="X13" s="14">
        <v>218204</v>
      </c>
      <c r="Y13" s="33"/>
      <c r="Z13" s="14">
        <f>0</f>
        <v>0</v>
      </c>
      <c r="AA13" s="16"/>
      <c r="AB13" s="14">
        <v>235435</v>
      </c>
      <c r="AC13" s="33"/>
      <c r="AD13" s="14"/>
    </row>
    <row r="14" spans="1:30" ht="18.75" customHeight="1" x14ac:dyDescent="0.2">
      <c r="A14" s="1"/>
      <c r="B14" s="1"/>
      <c r="C14" s="13" t="s">
        <v>95</v>
      </c>
      <c r="D14" s="15">
        <v>0</v>
      </c>
      <c r="E14" s="14"/>
      <c r="F14" s="14"/>
      <c r="G14" s="14"/>
      <c r="H14" s="15">
        <v>0</v>
      </c>
      <c r="I14" s="15"/>
      <c r="J14" s="15"/>
      <c r="K14" s="15"/>
      <c r="L14" s="15">
        <v>0</v>
      </c>
      <c r="M14" s="13"/>
      <c r="N14" s="15"/>
      <c r="O14" s="15"/>
      <c r="P14" s="15">
        <v>0</v>
      </c>
      <c r="Q14" s="33"/>
      <c r="R14" s="15">
        <v>0</v>
      </c>
      <c r="S14" s="16"/>
      <c r="T14" s="14"/>
      <c r="U14" s="33"/>
      <c r="V14" s="14">
        <v>0</v>
      </c>
      <c r="W14" s="16"/>
      <c r="X14" s="14"/>
      <c r="Y14" s="33"/>
      <c r="Z14" s="14">
        <f>0</f>
        <v>0</v>
      </c>
      <c r="AA14" s="16"/>
      <c r="AB14" s="14">
        <f>0</f>
        <v>0</v>
      </c>
      <c r="AC14" s="33"/>
      <c r="AD14" s="14"/>
    </row>
    <row r="15" spans="1:30" ht="18.75" customHeight="1" x14ac:dyDescent="0.2">
      <c r="A15" s="1"/>
      <c r="B15" s="1"/>
      <c r="C15" s="13" t="s">
        <v>96</v>
      </c>
      <c r="D15" s="15">
        <v>0</v>
      </c>
      <c r="E15" s="14"/>
      <c r="F15" s="14"/>
      <c r="G15" s="14"/>
      <c r="H15" s="15">
        <v>0</v>
      </c>
      <c r="I15" s="15"/>
      <c r="J15" s="15"/>
      <c r="K15" s="15"/>
      <c r="L15" s="15">
        <v>0</v>
      </c>
      <c r="M15" s="13"/>
      <c r="N15" s="15"/>
      <c r="O15" s="15"/>
      <c r="P15" s="15">
        <v>0</v>
      </c>
      <c r="Q15" s="33"/>
      <c r="R15" s="15">
        <v>0</v>
      </c>
      <c r="S15" s="16"/>
      <c r="T15" s="14"/>
      <c r="U15" s="33"/>
      <c r="V15" s="14">
        <v>0</v>
      </c>
      <c r="W15" s="16"/>
      <c r="X15" s="14"/>
      <c r="Y15" s="33"/>
      <c r="Z15" s="14">
        <f>0</f>
        <v>0</v>
      </c>
      <c r="AA15" s="16"/>
      <c r="AB15" s="14">
        <f>0</f>
        <v>0</v>
      </c>
      <c r="AC15" s="33"/>
      <c r="AD15" s="14"/>
    </row>
    <row r="16" spans="1:30" ht="18.75" customHeight="1" x14ac:dyDescent="0.2">
      <c r="A16" s="1"/>
      <c r="B16" s="1"/>
      <c r="C16" s="13" t="s">
        <v>97</v>
      </c>
      <c r="D16" s="15">
        <v>0</v>
      </c>
      <c r="E16" s="14"/>
      <c r="F16" s="14"/>
      <c r="G16" s="14"/>
      <c r="H16" s="15">
        <v>0</v>
      </c>
      <c r="I16" s="15"/>
      <c r="J16" s="15"/>
      <c r="K16" s="15"/>
      <c r="L16" s="15">
        <v>0</v>
      </c>
      <c r="M16" s="13"/>
      <c r="N16" s="15"/>
      <c r="O16" s="15"/>
      <c r="P16" s="15">
        <v>0</v>
      </c>
      <c r="Q16" s="33"/>
      <c r="R16" s="15">
        <v>0</v>
      </c>
      <c r="S16" s="16"/>
      <c r="T16" s="14"/>
      <c r="U16" s="33"/>
      <c r="V16" s="14">
        <v>0</v>
      </c>
      <c r="W16" s="16"/>
      <c r="X16" s="14"/>
      <c r="Y16" s="33"/>
      <c r="Z16" s="14">
        <v>0</v>
      </c>
      <c r="AA16" s="16"/>
      <c r="AB16" s="14">
        <f>0</f>
        <v>0</v>
      </c>
      <c r="AC16" s="33"/>
      <c r="AD16" s="14"/>
    </row>
    <row r="17" spans="1:30" ht="18.75" customHeight="1" x14ac:dyDescent="0.2">
      <c r="A17" s="1"/>
      <c r="B17" s="1"/>
      <c r="C17" s="13" t="s">
        <v>142</v>
      </c>
      <c r="D17" s="15">
        <v>0</v>
      </c>
      <c r="E17" s="14"/>
      <c r="F17" s="14">
        <v>113306.25</v>
      </c>
      <c r="G17" s="14"/>
      <c r="H17" s="15">
        <v>0</v>
      </c>
      <c r="I17" s="15"/>
      <c r="J17" s="15"/>
      <c r="K17" s="15"/>
      <c r="L17" s="15">
        <v>0</v>
      </c>
      <c r="M17" s="13"/>
      <c r="N17" s="15"/>
      <c r="O17" s="15"/>
      <c r="P17" s="15">
        <v>0</v>
      </c>
      <c r="Q17" s="33"/>
      <c r="R17" s="15">
        <v>0</v>
      </c>
      <c r="S17" s="16"/>
      <c r="T17" s="14">
        <v>205000</v>
      </c>
      <c r="U17" s="33"/>
      <c r="V17" s="14">
        <v>204414</v>
      </c>
      <c r="W17" s="16"/>
      <c r="X17" s="14">
        <v>176000</v>
      </c>
      <c r="Y17" s="33"/>
      <c r="Z17" s="14">
        <v>0</v>
      </c>
      <c r="AA17" s="16"/>
      <c r="AB17" s="14"/>
      <c r="AC17" s="33"/>
      <c r="AD17" s="14"/>
    </row>
    <row r="18" spans="1:30" ht="18.75" customHeight="1" x14ac:dyDescent="0.2">
      <c r="A18" s="1"/>
      <c r="B18" s="1" t="s">
        <v>7</v>
      </c>
      <c r="C18" s="1"/>
      <c r="D18" s="17">
        <f>ROUND(SUM(D5:D17),5)</f>
        <v>511000</v>
      </c>
      <c r="E18" s="17"/>
      <c r="F18" s="17">
        <f>ROUND(SUM(F5:F17),5)</f>
        <v>624529.81999999995</v>
      </c>
      <c r="G18" s="17"/>
      <c r="H18" s="17">
        <f>ROUND(SUM(H5:H17),5)</f>
        <v>518908</v>
      </c>
      <c r="I18" s="17"/>
      <c r="J18" s="17">
        <f>ROUND(SUM(J5:J17),5)</f>
        <v>490191.48</v>
      </c>
      <c r="K18" s="17"/>
      <c r="L18" s="17">
        <f>ROUND(SUM(L5:L17),5)</f>
        <v>481200</v>
      </c>
      <c r="M18" s="18"/>
      <c r="N18" s="17">
        <f>ROUND(SUM(N5:N17),5)</f>
        <v>580590.25</v>
      </c>
      <c r="O18" s="17"/>
      <c r="P18" s="17">
        <f>ROUND(SUM(P5:P17),5)</f>
        <v>553000</v>
      </c>
      <c r="Q18" s="46"/>
      <c r="R18" s="17">
        <f>ROUND(SUM(R5:R17),5)</f>
        <v>627204.42000000004</v>
      </c>
      <c r="S18" s="19"/>
      <c r="T18" s="17">
        <f>ROUND(SUM(T5:T17),5)</f>
        <v>836584</v>
      </c>
      <c r="U18" s="46"/>
      <c r="V18" s="17">
        <f>ROUND(SUM(V5:V17),5)</f>
        <v>870034</v>
      </c>
      <c r="W18" s="19"/>
      <c r="X18" s="17">
        <f>ROUND(SUM(X5:X17),5)</f>
        <v>841675</v>
      </c>
      <c r="Y18" s="46"/>
      <c r="Z18" s="17">
        <f>ROUND(SUM(Z5:Z17),5)</f>
        <v>377471</v>
      </c>
      <c r="AA18" s="19"/>
      <c r="AB18" s="17">
        <f>ROUND(SUM(AB5:AB17),5)</f>
        <v>692435</v>
      </c>
      <c r="AC18" s="46"/>
      <c r="AD18" s="17">
        <f>ROUND(SUM(AD5:AD17),5)</f>
        <v>0</v>
      </c>
    </row>
    <row r="19" spans="1:30" ht="18.75" customHeight="1" x14ac:dyDescent="0.2">
      <c r="A19" s="1"/>
      <c r="B19" s="1" t="s">
        <v>5</v>
      </c>
      <c r="C19" s="1"/>
      <c r="D19" s="9"/>
      <c r="E19" s="9"/>
      <c r="F19" s="9"/>
      <c r="G19" s="9"/>
      <c r="H19" s="10"/>
      <c r="I19" s="10"/>
      <c r="J19" s="9"/>
      <c r="K19" s="9"/>
      <c r="L19" s="9"/>
      <c r="M19" s="1"/>
      <c r="N19" s="9"/>
      <c r="O19" s="10"/>
      <c r="P19" s="9"/>
      <c r="R19" s="9"/>
      <c r="S19" s="11"/>
      <c r="T19" s="9"/>
      <c r="V19" s="9"/>
      <c r="W19" s="11"/>
      <c r="X19" s="9"/>
      <c r="Z19" s="9"/>
      <c r="AA19" s="11"/>
      <c r="AB19" s="9"/>
      <c r="AD19" s="9"/>
    </row>
    <row r="20" spans="1:30" ht="18.75" customHeight="1" x14ac:dyDescent="0.2">
      <c r="A20" s="1"/>
      <c r="B20" s="1"/>
      <c r="C20" s="13" t="s">
        <v>118</v>
      </c>
      <c r="D20" s="14">
        <v>142000</v>
      </c>
      <c r="E20" s="14"/>
      <c r="F20" s="14">
        <v>141972.78</v>
      </c>
      <c r="G20" s="14"/>
      <c r="H20" s="15">
        <v>143408</v>
      </c>
      <c r="I20" s="15"/>
      <c r="J20" s="14">
        <v>169132.96</v>
      </c>
      <c r="K20" s="14"/>
      <c r="L20" s="14">
        <v>140000</v>
      </c>
      <c r="M20" s="13"/>
      <c r="N20" s="14">
        <v>136377.04</v>
      </c>
      <c r="O20" s="15"/>
      <c r="P20" s="14">
        <v>155000</v>
      </c>
      <c r="Q20" s="33"/>
      <c r="R20" s="14">
        <f>147668.04+2742.79</f>
        <v>150410.83000000002</v>
      </c>
      <c r="S20" s="16"/>
      <c r="T20" s="14">
        <v>158800</v>
      </c>
      <c r="U20" s="33"/>
      <c r="V20" s="14">
        <v>148813</v>
      </c>
      <c r="W20" s="16"/>
      <c r="X20" s="14">
        <v>171000</v>
      </c>
      <c r="Y20" s="33"/>
      <c r="Z20" s="14">
        <v>86747</v>
      </c>
      <c r="AA20" s="16"/>
      <c r="AB20" s="14">
        <v>175000</v>
      </c>
      <c r="AC20" s="33"/>
      <c r="AD20" s="14"/>
    </row>
    <row r="21" spans="1:30" ht="18.75" customHeight="1" x14ac:dyDescent="0.2">
      <c r="A21" s="1"/>
      <c r="B21" s="1"/>
      <c r="C21" s="13" t="s">
        <v>146</v>
      </c>
      <c r="D21" s="14"/>
      <c r="E21" s="14"/>
      <c r="F21" s="14"/>
      <c r="G21" s="14"/>
      <c r="H21" s="15"/>
      <c r="I21" s="15"/>
      <c r="J21" s="14"/>
      <c r="K21" s="14"/>
      <c r="L21" s="14">
        <v>0</v>
      </c>
      <c r="M21" s="13"/>
      <c r="N21" s="14">
        <v>0</v>
      </c>
      <c r="O21" s="15"/>
      <c r="P21" s="14">
        <v>0</v>
      </c>
      <c r="Q21" s="33"/>
      <c r="R21" s="14">
        <f>1384.56+57.69</f>
        <v>1442.25</v>
      </c>
      <c r="S21" s="16"/>
      <c r="T21" s="14">
        <v>1200</v>
      </c>
      <c r="U21" s="33"/>
      <c r="V21" s="14">
        <v>1512</v>
      </c>
      <c r="W21" s="16"/>
      <c r="X21" s="14">
        <v>0</v>
      </c>
      <c r="Y21" s="33"/>
      <c r="Z21" s="14">
        <f>0</f>
        <v>0</v>
      </c>
      <c r="AA21" s="16"/>
      <c r="AB21" s="14">
        <f>0</f>
        <v>0</v>
      </c>
      <c r="AC21" s="33"/>
      <c r="AD21" s="14"/>
    </row>
    <row r="22" spans="1:30" ht="18.75" customHeight="1" x14ac:dyDescent="0.2">
      <c r="A22" s="1"/>
      <c r="B22" s="1"/>
      <c r="C22" s="13" t="s">
        <v>99</v>
      </c>
      <c r="D22" s="14">
        <v>104000</v>
      </c>
      <c r="E22" s="14"/>
      <c r="F22" s="14">
        <v>171965.6</v>
      </c>
      <c r="G22" s="14"/>
      <c r="H22" s="15">
        <v>105000</v>
      </c>
      <c r="I22" s="15"/>
      <c r="J22" s="14">
        <v>45100.76</v>
      </c>
      <c r="K22" s="14"/>
      <c r="L22" s="14">
        <v>110000</v>
      </c>
      <c r="M22" s="13"/>
      <c r="N22" s="14">
        <v>76465</v>
      </c>
      <c r="O22" s="15"/>
      <c r="P22" s="14">
        <v>110000</v>
      </c>
      <c r="Q22" s="33"/>
      <c r="R22" s="14">
        <v>121789.34</v>
      </c>
      <c r="S22" s="16"/>
      <c r="T22" s="14">
        <v>110000</v>
      </c>
      <c r="U22" s="33"/>
      <c r="V22" s="14">
        <v>101833</v>
      </c>
      <c r="W22" s="16"/>
      <c r="X22" s="14">
        <v>120000</v>
      </c>
      <c r="Y22" s="33"/>
      <c r="Z22" s="14">
        <v>10790</v>
      </c>
      <c r="AA22" s="16"/>
      <c r="AB22" s="14">
        <v>120000</v>
      </c>
      <c r="AC22" s="33"/>
      <c r="AD22" s="14"/>
    </row>
    <row r="23" spans="1:30" ht="18.75" customHeight="1" x14ac:dyDescent="0.2">
      <c r="A23" s="1"/>
      <c r="B23" s="1"/>
      <c r="C23" s="13" t="s">
        <v>98</v>
      </c>
      <c r="D23" s="14">
        <v>144000</v>
      </c>
      <c r="E23" s="14"/>
      <c r="F23" s="14">
        <v>144000</v>
      </c>
      <c r="G23" s="14"/>
      <c r="H23" s="15">
        <v>144000</v>
      </c>
      <c r="I23" s="15"/>
      <c r="J23" s="14">
        <v>132908.85</v>
      </c>
      <c r="K23" s="14"/>
      <c r="L23" s="14">
        <v>115200</v>
      </c>
      <c r="M23" s="13"/>
      <c r="N23" s="14">
        <v>223832.85</v>
      </c>
      <c r="O23" s="15"/>
      <c r="P23" s="14">
        <v>144000</v>
      </c>
      <c r="Q23" s="33"/>
      <c r="R23" s="14">
        <v>218204.42</v>
      </c>
      <c r="S23" s="16"/>
      <c r="T23" s="14">
        <f>T13</f>
        <v>218204</v>
      </c>
      <c r="U23" s="33"/>
      <c r="V23" s="14">
        <v>243981</v>
      </c>
      <c r="W23" s="16"/>
      <c r="X23" s="14">
        <v>218204</v>
      </c>
      <c r="Y23" s="33"/>
      <c r="Z23" s="14">
        <f>0</f>
        <v>0</v>
      </c>
      <c r="AA23" s="16"/>
      <c r="AB23" s="14">
        <v>235435</v>
      </c>
      <c r="AC23" s="33"/>
      <c r="AD23" s="14"/>
    </row>
    <row r="24" spans="1:30" ht="18.75" customHeight="1" x14ac:dyDescent="0.2">
      <c r="A24" s="1"/>
      <c r="B24" s="1"/>
      <c r="C24" s="13" t="s">
        <v>119</v>
      </c>
      <c r="D24" s="14">
        <v>0</v>
      </c>
      <c r="E24" s="14"/>
      <c r="F24" s="14">
        <v>49.04</v>
      </c>
      <c r="G24" s="14"/>
      <c r="H24" s="14">
        <v>0</v>
      </c>
      <c r="I24" s="15"/>
      <c r="J24" s="14"/>
      <c r="K24" s="14"/>
      <c r="L24" s="14">
        <v>0</v>
      </c>
      <c r="M24" s="13"/>
      <c r="N24" s="14"/>
      <c r="O24" s="15"/>
      <c r="P24" s="14">
        <v>0</v>
      </c>
      <c r="Q24" s="33"/>
      <c r="R24" s="14">
        <v>130.59</v>
      </c>
      <c r="S24" s="16"/>
      <c r="T24" s="15">
        <v>0</v>
      </c>
      <c r="U24" s="33"/>
      <c r="V24" s="15">
        <v>0</v>
      </c>
      <c r="W24" s="16"/>
      <c r="X24" s="15">
        <v>0</v>
      </c>
      <c r="Y24" s="33"/>
      <c r="Z24" s="15">
        <f>0</f>
        <v>0</v>
      </c>
      <c r="AA24" s="16"/>
      <c r="AB24" s="15">
        <f>0</f>
        <v>0</v>
      </c>
      <c r="AC24" s="33"/>
      <c r="AD24" s="15"/>
    </row>
    <row r="25" spans="1:30" ht="18.75" customHeight="1" x14ac:dyDescent="0.2">
      <c r="A25" s="1"/>
      <c r="B25" s="1"/>
      <c r="C25" s="13" t="s">
        <v>149</v>
      </c>
      <c r="D25" s="14">
        <v>0</v>
      </c>
      <c r="E25" s="14"/>
      <c r="F25" s="14">
        <v>5900</v>
      </c>
      <c r="G25" s="14"/>
      <c r="H25" s="14">
        <v>0</v>
      </c>
      <c r="I25" s="15"/>
      <c r="J25" s="14"/>
      <c r="K25" s="14"/>
      <c r="L25" s="14">
        <v>0</v>
      </c>
      <c r="M25" s="13"/>
      <c r="N25" s="14"/>
      <c r="O25" s="15"/>
      <c r="P25" s="14">
        <v>0</v>
      </c>
      <c r="Q25" s="33"/>
      <c r="R25" s="14">
        <v>0</v>
      </c>
      <c r="S25" s="16"/>
      <c r="T25" s="14">
        <v>205000</v>
      </c>
      <c r="U25" s="33"/>
      <c r="V25" s="14">
        <v>211296</v>
      </c>
      <c r="W25" s="16"/>
      <c r="X25" s="14">
        <v>176000</v>
      </c>
      <c r="Y25" s="33"/>
      <c r="Z25" s="14">
        <f>0</f>
        <v>0</v>
      </c>
      <c r="AA25" s="16"/>
      <c r="AB25" s="14"/>
      <c r="AC25" s="33"/>
      <c r="AD25" s="14"/>
    </row>
    <row r="26" spans="1:30" ht="18.75" customHeight="1" x14ac:dyDescent="0.2">
      <c r="A26" s="1"/>
      <c r="B26" s="1"/>
      <c r="C26" s="13" t="s">
        <v>100</v>
      </c>
      <c r="D26" s="14">
        <v>33000</v>
      </c>
      <c r="E26" s="14"/>
      <c r="F26" s="14">
        <v>44443.26</v>
      </c>
      <c r="G26" s="14"/>
      <c r="H26" s="14">
        <v>36000</v>
      </c>
      <c r="I26" s="15"/>
      <c r="J26" s="14">
        <v>37789.54</v>
      </c>
      <c r="K26" s="14"/>
      <c r="L26" s="14">
        <v>44000</v>
      </c>
      <c r="M26" s="13"/>
      <c r="N26" s="14">
        <v>36385.94</v>
      </c>
      <c r="O26" s="15"/>
      <c r="P26" s="14">
        <v>46000</v>
      </c>
      <c r="Q26" s="33"/>
      <c r="R26" s="14">
        <v>34918.25</v>
      </c>
      <c r="S26" s="16"/>
      <c r="T26" s="14">
        <v>46000</v>
      </c>
      <c r="U26" s="33"/>
      <c r="V26" s="14">
        <v>55677</v>
      </c>
      <c r="W26" s="16"/>
      <c r="X26" s="14">
        <v>46000</v>
      </c>
      <c r="Y26" s="33"/>
      <c r="Z26" s="14">
        <v>27333</v>
      </c>
      <c r="AA26" s="16"/>
      <c r="AB26" s="14">
        <v>50000</v>
      </c>
      <c r="AC26" s="33"/>
      <c r="AD26" s="14"/>
    </row>
    <row r="27" spans="1:30" ht="18.75" customHeight="1" x14ac:dyDescent="0.2">
      <c r="A27" s="1"/>
      <c r="B27" s="1"/>
      <c r="C27" s="13" t="s">
        <v>101</v>
      </c>
      <c r="D27" s="14">
        <v>0</v>
      </c>
      <c r="E27" s="14"/>
      <c r="F27" s="14"/>
      <c r="G27" s="14"/>
      <c r="H27" s="14">
        <v>0</v>
      </c>
      <c r="I27" s="15"/>
      <c r="J27" s="14"/>
      <c r="K27" s="14"/>
      <c r="L27" s="14">
        <v>0</v>
      </c>
      <c r="M27" s="13"/>
      <c r="N27" s="14"/>
      <c r="O27" s="15"/>
      <c r="P27" s="14">
        <v>0</v>
      </c>
      <c r="Q27" s="33"/>
      <c r="R27" s="14">
        <v>0</v>
      </c>
      <c r="S27" s="16"/>
      <c r="T27" s="14"/>
      <c r="U27" s="33"/>
      <c r="V27" s="14">
        <v>0</v>
      </c>
      <c r="W27" s="16"/>
      <c r="X27" s="14"/>
      <c r="Y27" s="33"/>
      <c r="Z27" s="14">
        <f>0</f>
        <v>0</v>
      </c>
      <c r="AA27" s="16"/>
      <c r="AB27" s="14">
        <f>0</f>
        <v>0</v>
      </c>
      <c r="AC27" s="33"/>
      <c r="AD27" s="14"/>
    </row>
    <row r="28" spans="1:30" ht="18.75" customHeight="1" x14ac:dyDescent="0.2">
      <c r="A28" s="1"/>
      <c r="B28" s="1"/>
      <c r="C28" s="13" t="s">
        <v>102</v>
      </c>
      <c r="D28" s="14">
        <v>0</v>
      </c>
      <c r="E28" s="14"/>
      <c r="F28" s="14">
        <v>976.15</v>
      </c>
      <c r="G28" s="14"/>
      <c r="H28" s="14">
        <v>0</v>
      </c>
      <c r="I28" s="15"/>
      <c r="J28" s="14">
        <v>369</v>
      </c>
      <c r="K28" s="14"/>
      <c r="L28" s="14">
        <v>0</v>
      </c>
      <c r="M28" s="13"/>
      <c r="N28" s="14">
        <v>1179</v>
      </c>
      <c r="O28" s="15"/>
      <c r="P28" s="14">
        <v>1000</v>
      </c>
      <c r="Q28" s="33"/>
      <c r="R28" s="14">
        <v>972</v>
      </c>
      <c r="S28" s="16"/>
      <c r="T28" s="14">
        <v>1000</v>
      </c>
      <c r="U28" s="33"/>
      <c r="V28" s="14">
        <v>162</v>
      </c>
      <c r="W28" s="16"/>
      <c r="X28" s="14">
        <v>2971</v>
      </c>
      <c r="Y28" s="33"/>
      <c r="Z28" s="14">
        <v>426</v>
      </c>
      <c r="AA28" s="16"/>
      <c r="AB28" s="14">
        <v>2000</v>
      </c>
      <c r="AC28" s="33"/>
      <c r="AD28" s="14"/>
    </row>
    <row r="29" spans="1:30" ht="18.75" customHeight="1" x14ac:dyDescent="0.2">
      <c r="A29" s="1"/>
      <c r="B29" s="1"/>
      <c r="C29" s="13" t="s">
        <v>103</v>
      </c>
      <c r="D29" s="14">
        <v>44000</v>
      </c>
      <c r="E29" s="14"/>
      <c r="F29" s="14">
        <v>48286.18</v>
      </c>
      <c r="G29" s="14"/>
      <c r="H29" s="14">
        <v>44000</v>
      </c>
      <c r="I29" s="15"/>
      <c r="J29" s="14">
        <v>42504.959999999999</v>
      </c>
      <c r="K29" s="14"/>
      <c r="L29" s="14">
        <v>40000</v>
      </c>
      <c r="M29" s="13"/>
      <c r="N29" s="14">
        <v>35473.879999999997</v>
      </c>
      <c r="O29" s="15"/>
      <c r="P29" s="14">
        <v>40000</v>
      </c>
      <c r="Q29" s="33"/>
      <c r="R29" s="14">
        <v>54933.41</v>
      </c>
      <c r="S29" s="16"/>
      <c r="T29" s="14">
        <v>50000</v>
      </c>
      <c r="U29" s="33"/>
      <c r="V29" s="14">
        <v>40407</v>
      </c>
      <c r="W29" s="16"/>
      <c r="X29" s="14">
        <v>50000</v>
      </c>
      <c r="Y29" s="33"/>
      <c r="Z29" s="14">
        <v>47433</v>
      </c>
      <c r="AA29" s="16"/>
      <c r="AB29" s="14">
        <v>50000</v>
      </c>
      <c r="AC29" s="33"/>
      <c r="AD29" s="14"/>
    </row>
    <row r="30" spans="1:30" ht="18.75" customHeight="1" x14ac:dyDescent="0.2">
      <c r="A30" s="1"/>
      <c r="B30" s="1"/>
      <c r="C30" s="13" t="s">
        <v>104</v>
      </c>
      <c r="D30" s="14">
        <v>0</v>
      </c>
      <c r="E30" s="14"/>
      <c r="F30" s="14"/>
      <c r="G30" s="14"/>
      <c r="H30" s="14">
        <v>0</v>
      </c>
      <c r="I30" s="15"/>
      <c r="J30" s="14"/>
      <c r="K30" s="14"/>
      <c r="L30" s="14">
        <v>0</v>
      </c>
      <c r="M30" s="13"/>
      <c r="N30" s="14"/>
      <c r="O30" s="15"/>
      <c r="P30" s="14">
        <v>0</v>
      </c>
      <c r="Q30" s="33"/>
      <c r="R30" s="14">
        <v>0</v>
      </c>
      <c r="S30" s="16"/>
      <c r="T30" s="14"/>
      <c r="U30" s="33"/>
      <c r="V30" s="14">
        <v>0</v>
      </c>
      <c r="W30" s="16"/>
      <c r="X30" s="14"/>
      <c r="Y30" s="33"/>
      <c r="Z30" s="14">
        <f>0</f>
        <v>0</v>
      </c>
      <c r="AA30" s="16"/>
      <c r="AB30" s="14">
        <f>0</f>
        <v>0</v>
      </c>
      <c r="AC30" s="33"/>
      <c r="AD30" s="14"/>
    </row>
    <row r="31" spans="1:30" ht="18.75" customHeight="1" x14ac:dyDescent="0.2">
      <c r="A31" s="1"/>
      <c r="B31" s="1"/>
      <c r="C31" s="13" t="s">
        <v>150</v>
      </c>
      <c r="D31" s="14"/>
      <c r="E31" s="14"/>
      <c r="F31" s="14"/>
      <c r="G31" s="14"/>
      <c r="H31" s="14"/>
      <c r="I31" s="15"/>
      <c r="J31" s="14"/>
      <c r="K31" s="14"/>
      <c r="L31" s="14">
        <v>0</v>
      </c>
      <c r="M31" s="13"/>
      <c r="N31" s="14">
        <v>0</v>
      </c>
      <c r="O31" s="15"/>
      <c r="P31" s="14">
        <v>0</v>
      </c>
      <c r="Q31" s="33"/>
      <c r="R31" s="14">
        <v>0</v>
      </c>
      <c r="S31" s="16"/>
      <c r="T31" s="14">
        <v>20000</v>
      </c>
      <c r="U31" s="33"/>
      <c r="V31" s="14">
        <v>13844</v>
      </c>
      <c r="W31" s="16"/>
      <c r="X31" s="14">
        <v>22000</v>
      </c>
      <c r="Y31" s="33"/>
      <c r="Z31" s="14">
        <f>0</f>
        <v>0</v>
      </c>
      <c r="AA31" s="16"/>
      <c r="AB31" s="14">
        <v>22000</v>
      </c>
      <c r="AC31" s="33"/>
      <c r="AD31" s="14"/>
    </row>
    <row r="32" spans="1:30" ht="18.75" customHeight="1" x14ac:dyDescent="0.2">
      <c r="A32" s="1"/>
      <c r="B32" s="1"/>
      <c r="C32" s="13" t="s">
        <v>105</v>
      </c>
      <c r="D32" s="14">
        <v>10500</v>
      </c>
      <c r="E32" s="14"/>
      <c r="F32" s="14">
        <v>10935.59</v>
      </c>
      <c r="G32" s="14"/>
      <c r="H32" s="14">
        <v>11000</v>
      </c>
      <c r="I32" s="15"/>
      <c r="J32" s="14">
        <v>12966.92</v>
      </c>
      <c r="K32" s="14"/>
      <c r="L32" s="14">
        <v>10500</v>
      </c>
      <c r="M32" s="13"/>
      <c r="N32" s="14">
        <v>10456.75</v>
      </c>
      <c r="O32" s="15"/>
      <c r="P32" s="14">
        <v>10500</v>
      </c>
      <c r="Q32" s="33"/>
      <c r="R32" s="14">
        <v>11673.43</v>
      </c>
      <c r="S32" s="16"/>
      <c r="T32" s="14">
        <v>11000</v>
      </c>
      <c r="U32" s="33"/>
      <c r="V32" s="14">
        <v>11504</v>
      </c>
      <c r="W32" s="16"/>
      <c r="X32" s="14">
        <v>11500</v>
      </c>
      <c r="Y32" s="33"/>
      <c r="Z32" s="14">
        <v>6562</v>
      </c>
      <c r="AA32" s="16"/>
      <c r="AB32" s="14">
        <v>12000</v>
      </c>
      <c r="AC32" s="33"/>
      <c r="AD32" s="14"/>
    </row>
    <row r="33" spans="1:30" ht="18.75" customHeight="1" x14ac:dyDescent="0.2">
      <c r="A33" s="1"/>
      <c r="B33" s="1"/>
      <c r="C33" s="13" t="s">
        <v>106</v>
      </c>
      <c r="D33" s="14">
        <v>0</v>
      </c>
      <c r="E33" s="14"/>
      <c r="F33" s="14"/>
      <c r="G33" s="14"/>
      <c r="H33" s="14">
        <v>0</v>
      </c>
      <c r="I33" s="15"/>
      <c r="J33" s="14"/>
      <c r="K33" s="14"/>
      <c r="L33" s="14">
        <v>0</v>
      </c>
      <c r="M33" s="13"/>
      <c r="N33" s="14"/>
      <c r="O33" s="15"/>
      <c r="P33" s="14">
        <v>0</v>
      </c>
      <c r="Q33" s="33"/>
      <c r="R33" s="14">
        <v>0</v>
      </c>
      <c r="S33" s="16"/>
      <c r="T33" s="14">
        <v>130</v>
      </c>
      <c r="U33" s="33"/>
      <c r="V33" s="14">
        <v>0</v>
      </c>
      <c r="W33" s="16"/>
      <c r="X33" s="14">
        <v>0</v>
      </c>
      <c r="Y33" s="33"/>
      <c r="Z33" s="14">
        <f>0</f>
        <v>0</v>
      </c>
      <c r="AA33" s="16"/>
      <c r="AB33" s="14">
        <f>0</f>
        <v>0</v>
      </c>
      <c r="AC33" s="33"/>
      <c r="AD33" s="14"/>
    </row>
    <row r="34" spans="1:30" ht="18.75" customHeight="1" x14ac:dyDescent="0.2">
      <c r="A34" s="1"/>
      <c r="B34" s="1"/>
      <c r="C34" s="13" t="s">
        <v>107</v>
      </c>
      <c r="D34" s="14">
        <v>32000</v>
      </c>
      <c r="E34" s="14"/>
      <c r="F34" s="14">
        <v>35982.36</v>
      </c>
      <c r="G34" s="14"/>
      <c r="H34" s="14">
        <v>34000</v>
      </c>
      <c r="I34" s="15"/>
      <c r="J34" s="14">
        <v>37478.660000000003</v>
      </c>
      <c r="K34" s="14"/>
      <c r="L34" s="14">
        <v>20000</v>
      </c>
      <c r="M34" s="13"/>
      <c r="N34" s="14">
        <v>12718.55</v>
      </c>
      <c r="O34" s="15"/>
      <c r="P34" s="14">
        <v>10000</v>
      </c>
      <c r="Q34" s="33"/>
      <c r="R34" s="14">
        <v>9426.7199999999993</v>
      </c>
      <c r="S34" s="16"/>
      <c r="T34" s="14">
        <v>13500</v>
      </c>
      <c r="U34" s="33"/>
      <c r="V34" s="14">
        <v>14022</v>
      </c>
      <c r="W34" s="16"/>
      <c r="X34" s="14">
        <v>22000</v>
      </c>
      <c r="Y34" s="33"/>
      <c r="Z34" s="14">
        <v>11382</v>
      </c>
      <c r="AA34" s="16"/>
      <c r="AB34" s="14">
        <v>24000</v>
      </c>
      <c r="AC34" s="33"/>
      <c r="AD34" s="14"/>
    </row>
    <row r="35" spans="1:30" ht="18.75" customHeight="1" x14ac:dyDescent="0.2">
      <c r="A35" s="1"/>
      <c r="B35" s="1"/>
      <c r="C35" s="13" t="s">
        <v>108</v>
      </c>
      <c r="D35" s="14">
        <v>1500</v>
      </c>
      <c r="E35" s="14"/>
      <c r="F35" s="14">
        <v>1052.06</v>
      </c>
      <c r="G35" s="14"/>
      <c r="H35" s="14">
        <v>1500</v>
      </c>
      <c r="I35" s="15"/>
      <c r="J35" s="14">
        <v>1342.91</v>
      </c>
      <c r="K35" s="14"/>
      <c r="L35" s="14">
        <v>1500</v>
      </c>
      <c r="M35" s="13"/>
      <c r="N35" s="14">
        <v>723.91</v>
      </c>
      <c r="O35" s="15"/>
      <c r="P35" s="14">
        <v>1500</v>
      </c>
      <c r="Q35" s="33"/>
      <c r="R35" s="14">
        <v>1634.41</v>
      </c>
      <c r="S35" s="16"/>
      <c r="T35" s="14">
        <v>1750</v>
      </c>
      <c r="U35" s="33"/>
      <c r="V35" s="14">
        <v>988</v>
      </c>
      <c r="W35" s="16"/>
      <c r="X35" s="14">
        <v>2000</v>
      </c>
      <c r="Y35" s="33"/>
      <c r="Z35" s="14">
        <f>0</f>
        <v>0</v>
      </c>
      <c r="AA35" s="16"/>
      <c r="AB35" s="14">
        <v>2000</v>
      </c>
      <c r="AC35" s="33"/>
      <c r="AD35" s="14"/>
    </row>
    <row r="36" spans="1:30" ht="18.75" customHeight="1" x14ac:dyDescent="0.2">
      <c r="A36" s="1"/>
      <c r="B36" s="1" t="s">
        <v>3</v>
      </c>
      <c r="C36" s="1"/>
      <c r="D36" s="17">
        <f>SUM(D20:D35)</f>
        <v>511000</v>
      </c>
      <c r="E36" s="17"/>
      <c r="F36" s="17">
        <f>SUM(F20:F35)</f>
        <v>605563.02</v>
      </c>
      <c r="G36" s="17"/>
      <c r="H36" s="17">
        <f>SUM(H20:H35)</f>
        <v>518908</v>
      </c>
      <c r="I36" s="17"/>
      <c r="J36" s="17">
        <f>SUM(J20:J35)</f>
        <v>479594.56</v>
      </c>
      <c r="K36" s="17"/>
      <c r="L36" s="17">
        <f>SUM(L20:L35)</f>
        <v>481200</v>
      </c>
      <c r="M36" s="17"/>
      <c r="N36" s="17">
        <f>SUM(N20:N35)</f>
        <v>533612.92000000004</v>
      </c>
      <c r="O36" s="17"/>
      <c r="P36" s="17">
        <f>SUM(P20:P35)</f>
        <v>518000</v>
      </c>
      <c r="Q36" s="46"/>
      <c r="R36" s="17">
        <f>SUM(R20:R35)</f>
        <v>605535.65000000026</v>
      </c>
      <c r="S36" s="17"/>
      <c r="T36" s="17">
        <f>SUM(T20:T35)</f>
        <v>836584</v>
      </c>
      <c r="U36" s="46"/>
      <c r="V36" s="17">
        <f>SUM(V20:V35)</f>
        <v>844039</v>
      </c>
      <c r="W36" s="17"/>
      <c r="X36" s="17">
        <f>SUM(X20:X35)</f>
        <v>841675</v>
      </c>
      <c r="Y36" s="46"/>
      <c r="Z36" s="17">
        <f>SUM(Z20:Z35)</f>
        <v>190673</v>
      </c>
      <c r="AA36" s="17"/>
      <c r="AB36" s="17">
        <f>SUM(AB20:AB35)</f>
        <v>692435</v>
      </c>
      <c r="AC36" s="46"/>
      <c r="AD36" s="17">
        <f>SUM(AD20:AD35)</f>
        <v>0</v>
      </c>
    </row>
    <row r="37" spans="1:30" s="4" customFormat="1" ht="18.75" customHeight="1" thickBot="1" x14ac:dyDescent="0.15">
      <c r="A37" s="1" t="s">
        <v>4</v>
      </c>
      <c r="B37" s="1"/>
      <c r="C37" s="1"/>
      <c r="D37" s="20">
        <f>ROUND(D18-D36,5)</f>
        <v>0</v>
      </c>
      <c r="E37" s="26"/>
      <c r="F37" s="20">
        <f>ROUND(F18-F36,5)</f>
        <v>18966.8</v>
      </c>
      <c r="G37" s="12"/>
      <c r="H37" s="21">
        <f>ROUND(H18-H36,5)</f>
        <v>0</v>
      </c>
      <c r="I37" s="27"/>
      <c r="J37" s="20">
        <f>ROUND(J18-J36,5)</f>
        <v>10596.92</v>
      </c>
      <c r="K37" s="12"/>
      <c r="L37" s="20">
        <f>ROUND(L18-L36,5)</f>
        <v>0</v>
      </c>
      <c r="M37" s="1"/>
      <c r="N37" s="20">
        <f>ROUND(N18-N36,5)</f>
        <v>46977.33</v>
      </c>
      <c r="O37" s="27"/>
      <c r="P37" s="20">
        <f>ROUND(P18-P36,5)</f>
        <v>35000</v>
      </c>
      <c r="R37" s="20">
        <f>ROUND(R18-R36,5)</f>
        <v>21668.77</v>
      </c>
      <c r="S37" s="12"/>
      <c r="T37" s="20">
        <f>ROUND(T18-T36,5)</f>
        <v>0</v>
      </c>
      <c r="V37" s="20">
        <f>ROUND(V18-V36,5)</f>
        <v>25995</v>
      </c>
      <c r="W37" s="12"/>
      <c r="X37" s="20">
        <f>ROUND(X18-X36,5)</f>
        <v>0</v>
      </c>
      <c r="Z37" s="20">
        <f>ROUND(Z18-Z36,5)</f>
        <v>186798</v>
      </c>
      <c r="AA37" s="12"/>
      <c r="AB37" s="20">
        <f>ROUND(AB18-AB36,5)</f>
        <v>0</v>
      </c>
      <c r="AD37" s="20">
        <f>ROUND(AD18-AD36,5)</f>
        <v>0</v>
      </c>
    </row>
    <row r="38" spans="1:30" ht="15.75" thickTop="1" x14ac:dyDescent="0.2"/>
  </sheetData>
  <mergeCells count="6">
    <mergeCell ref="X3:Z3"/>
    <mergeCell ref="D3:F3"/>
    <mergeCell ref="H3:J3"/>
    <mergeCell ref="L3:N3"/>
    <mergeCell ref="P3:R3"/>
    <mergeCell ref="T3:V3"/>
  </mergeCells>
  <printOptions horizontalCentered="1"/>
  <pageMargins left="0.7" right="0.7" top="0.75" bottom="0.75" header="0.1" footer="0.3"/>
  <pageSetup scale="70" orientation="landscape" r:id="rId1"/>
  <headerFooter>
    <oddHeader xml:space="preserve">&amp;C&amp;"Arial,Bold"&amp;8 Highway Fund - Town of Gallatin
Adopted Budget
 FISCAL YEAR 2025 BUDGET </oddHeader>
    <oddFooter>&amp;R&amp;"Arial,Bold"&amp;8 Page &amp;P of &amp;N</oddFooter>
  </headerFooter>
  <ignoredErrors>
    <ignoredError sqref="D3:H3 K3:L3" numberStoredAsText="1"/>
  </ignoredErrors>
  <drawing r:id="rId2"/>
  <legacyDrawing r:id="rId3"/>
  <controls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514350</xdr:colOff>
                <xdr:row>3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  <mc:AlternateContent xmlns:mc="http://schemas.openxmlformats.org/markup-compatibility/2006">
      <mc:Choice Requires="x14">
        <control shapeId="2050" r:id="rId4" name="HEADER">
          <controlPr defaultSize="0" autoLine="0" r:id="rId8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514350</xdr:colOff>
                <xdr:row>3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SHEET</vt:lpstr>
      <vt:lpstr>GENERAL FUND</vt:lpstr>
      <vt:lpstr>HIGHWAY FUND</vt:lpstr>
      <vt:lpstr>GENERAL FUND!Print_Titles</vt:lpstr>
      <vt:lpstr>HIGHWAY FUND!Print_Titles</vt:lpstr>
    </vt:vector>
  </TitlesOfParts>
  <Company>Columbia County 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Patterson</dc:creator>
  <cp:lastModifiedBy>robert patterson</cp:lastModifiedBy>
  <cp:lastPrinted>2023-07-20T19:52:26Z</cp:lastPrinted>
  <dcterms:created xsi:type="dcterms:W3CDTF">2021-07-12T13:40:44Z</dcterms:created>
  <dcterms:modified xsi:type="dcterms:W3CDTF">2024-07-30T12:51:12Z</dcterms:modified>
</cp:coreProperties>
</file>